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5" tabRatio="646" activeTab="0"/>
  </bookViews>
  <sheets>
    <sheet name="Digital Frame Da Nang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<sst xmlns="http://schemas.openxmlformats.org/spreadsheetml/2006/main" count="115" uniqueCount="75">
  <si>
    <t>TTTM</t>
  </si>
  <si>
    <t>VP</t>
  </si>
  <si>
    <t>CC</t>
  </si>
  <si>
    <t>KS</t>
  </si>
  <si>
    <t xml:space="preserve">Indochina Riverside Tower </t>
  </si>
  <si>
    <t>(77 Trần Phú, Đà Nẵng)</t>
  </si>
  <si>
    <t xml:space="preserve">Chung Cư Indochina Riverside Tower </t>
  </si>
  <si>
    <t>(74 Bạch Đằng, Đà Nẵng)</t>
  </si>
  <si>
    <t xml:space="preserve">Vĩnh Trung Plaza </t>
  </si>
  <si>
    <t>(255 Hùng Vương, Đà Nẵng)</t>
  </si>
  <si>
    <t>Thành Lợi</t>
  </si>
  <si>
    <t xml:space="preserve"> (259 Nguyễn Văn Linh, Thanh Khê, ĐN)</t>
  </si>
  <si>
    <t>Chung Cư Vĩnh Trung Plaza</t>
  </si>
  <si>
    <t xml:space="preserve"> (253 Hùng Vương, Đà Nẵng)</t>
  </si>
  <si>
    <t>Đà Nẵng Plaza Block B (16 Trần Phú, Đà Nẵng)</t>
  </si>
  <si>
    <t>Lapaz Tower (32 Nguyễn Chí Thanh, Đà Nẵng)</t>
  </si>
  <si>
    <t>Đà Nẵng Plaza Block A</t>
  </si>
  <si>
    <t xml:space="preserve"> (16 Trần Phú, Đà Nẵng)</t>
  </si>
  <si>
    <t>(32 Nguyễn Chí Thanh, Đà Nẵng)</t>
  </si>
  <si>
    <t xml:space="preserve">Công ty CP Kim Khí Miền Trung </t>
  </si>
  <si>
    <t>( 69 Quang Trung, Hải Châu, DN)</t>
  </si>
  <si>
    <t>Software Part )</t>
  </si>
  <si>
    <t xml:space="preserve"> (Số 15 Quang Trung _DN</t>
  </si>
  <si>
    <t>ĐỊA CHỈ</t>
  </si>
  <si>
    <t>SỐ FRAME</t>
  </si>
  <si>
    <t>SỐ TẦNG</t>
  </si>
  <si>
    <t>DIỆN TÍCH</t>
  </si>
  <si>
    <t>SỐ NGƯỜI LÀM VIỆC</t>
  </si>
  <si>
    <t>SỐ FRAME QC</t>
  </si>
  <si>
    <t>CPM</t>
  </si>
  <si>
    <t xml:space="preserve">TÒA NHÀ   </t>
  </si>
  <si>
    <t>SỐ THANG</t>
  </si>
  <si>
    <t>SỐ LƯỢNG KHÁCH/TUẦN</t>
  </si>
  <si>
    <t>TỔNG CỘNG</t>
  </si>
  <si>
    <t>TỔNG CHI PHÍ (VND)</t>
  </si>
  <si>
    <t>TT điều hành du lịch miền Trung</t>
  </si>
  <si>
    <t>số 10 Hải Phòng</t>
  </si>
  <si>
    <t>Softtech Park Tower</t>
  </si>
  <si>
    <t>02 Quang Trung</t>
  </si>
  <si>
    <t>TG MUA (TUẦN)</t>
  </si>
  <si>
    <t>72 Hàm Nghi – Thanh Khê – ĐN</t>
  </si>
  <si>
    <t>Hoàng Anh Gia Lai Lake View - Block A</t>
  </si>
  <si>
    <t>Hoàng Anh Gia Lai Lake View - Block B</t>
  </si>
  <si>
    <t xml:space="preserve">Toà nhà Sunrise </t>
  </si>
  <si>
    <t>Số 25 đường 2 – 9, Quận Hải Châu</t>
  </si>
  <si>
    <t>Tòa nhà Điều hành lưới điện Miền Trung (CGC)</t>
  </si>
  <si>
    <t>Số 81 -89 Nguyễn Hữu Thọ - Q. Hải Châu – ĐN</t>
  </si>
  <si>
    <t>QUẬN HUYỆN</t>
  </si>
  <si>
    <t>LƯỢT XEM QC/NGÀY</t>
  </si>
  <si>
    <t xml:space="preserve">Hải Châu </t>
  </si>
  <si>
    <t>Sơn Trà</t>
  </si>
  <si>
    <t>Thanh Khê</t>
  </si>
  <si>
    <t xml:space="preserve">Thái Dương Building </t>
  </si>
  <si>
    <t>(278 Xô Viết Nghệ Tĩnh, Hải Châu,ĐN)</t>
  </si>
  <si>
    <t>TN Genco 2</t>
  </si>
  <si>
    <t>( 143 Xô Viết Nghệ Tĩnh, Hải Châu, ĐN)</t>
  </si>
  <si>
    <t>CH PHÍ/ TUẦN /DF</t>
  </si>
  <si>
    <t>STT</t>
  </si>
  <si>
    <t>Tòa nhà loại 1</t>
  </si>
  <si>
    <t>Tòa nhà loại 2</t>
  </si>
  <si>
    <t>Tòa nhà loại 3</t>
  </si>
  <si>
    <t>One Opera Đà Nẵng</t>
  </si>
  <si>
    <t xml:space="preserve"> ( 115 Nguyễn Văn Linh, Hải Châu, Đà Nẵng)</t>
  </si>
  <si>
    <t xml:space="preserve">Vincom Đà Nẵng </t>
  </si>
  <si>
    <t>( Đường Ngô Quyến, Q Sơn Trà, Đà Nẵng)</t>
  </si>
  <si>
    <t xml:space="preserve">Tòa nhà SPT </t>
  </si>
  <si>
    <t>179 Trần Hưng Đạo</t>
  </si>
  <si>
    <t>Cevimetal</t>
  </si>
  <si>
    <t>69 Quang Trung</t>
  </si>
  <si>
    <t>Hải Châu</t>
  </si>
  <si>
    <t xml:space="preserve">PVCombank </t>
  </si>
  <si>
    <t>Lô A, 1+300, Đường 30/4</t>
  </si>
  <si>
    <t>LOẠI</t>
  </si>
  <si>
    <t xml:space="preserve">                         DANH SÁCH TÒA NHÀ QUẢNG CÁO DIGITAL FRAME TẠI ĐÀ NẴNG 2020  (GÓI DF)</t>
  </si>
  <si>
    <t>update 01/01/2020</t>
  </si>
</sst>
</file>

<file path=xl/styles.xml><?xml version="1.0" encoding="utf-8"?>
<styleSheet xmlns="http://schemas.openxmlformats.org/spreadsheetml/2006/main">
  <numFmts count="5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##&quot; cái&quot;"/>
    <numFmt numFmtId="185" formatCode="####&quot; cái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\ \ \ _);_(* \(#,##0\ \ \ \);_(* &quot;&quot;??_);_(@_)"/>
    <numFmt numFmtId="191" formatCode="##"/>
    <numFmt numFmtId="192" formatCode="_(* #,##0_);_(* \(#,##0\);_(* &quot;-&quot;??_);_(@_)"/>
    <numFmt numFmtId="193" formatCode="_(* #,##0.0_);_(* \(#,##0.0\);_(* &quot;-&quot;??_);_(@_)"/>
    <numFmt numFmtId="194" formatCode="_-* #,##0\ _€_-;\-* #,##0\ _€_-;_-* &quot;-&quot;??\ _€_-;_-@_-"/>
    <numFmt numFmtId="195" formatCode="#,##0.0"/>
    <numFmt numFmtId="196" formatCode="_(* #,##0_);_(* \(#,##0\);_(* &quot;-&quot;?_);_(@_)"/>
    <numFmt numFmtId="197" formatCode="dd\-mm\-yy"/>
    <numFmt numFmtId="198" formatCode="_(* #,##0.0_);_(* \(#,##0.0\);_(* &quot;-&quot;?_);_(@_)"/>
    <numFmt numFmtId="199" formatCode="0.0%"/>
    <numFmt numFmtId="200" formatCode="#,##0;[Red]#,##0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_);_(* \(#,##0.00000\);_(* &quot;-&quot;?????_);_(@_)"/>
    <numFmt numFmtId="206" formatCode="_ * #,##0_ ;_ * \-#,##0_ ;_ * &quot;-&quot;??_ ;_ @_ "/>
    <numFmt numFmtId="207" formatCode="_-* #,##0\ &quot;F&quot;_-;\-* #,##0\ &quot;F&quot;_-;_-* &quot;-&quot;\ &quot;F&quot;_-;_-@_-"/>
    <numFmt numFmtId="208" formatCode="_ * #,##0.0000_ ;_ * \-#,##0.0000_ ;_ * &quot;-&quot;??_ ;_ @_ "/>
    <numFmt numFmtId="209" formatCode="#&quot; cái&quot;"/>
    <numFmt numFmtId="210" formatCode="_-* #,##0\ _₫_-;\-* #,##0\ _₫_-;_-* &quot;-&quot;??\ _₫_-;_-@_-"/>
    <numFmt numFmtId="211" formatCode="_-* #,##0\ _₫_-;\-* #,##0\ _₫_-;_-* &quot;-&quot;?\ _₫_-;_-@_-"/>
    <numFmt numFmtId="212" formatCode="_-* #,##0_-;\-* #,##0_-;_-* &quot;-&quot;_-;_-@_-"/>
  </numFmts>
  <fonts count="52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宋体"/>
      <family val="0"/>
    </font>
    <font>
      <sz val="11"/>
      <color indexed="8"/>
      <name val="Calibri"/>
      <family val="2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12"/>
      <name val="VNI-Times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8"/>
      <name val=".VnTime"/>
      <family val="2"/>
    </font>
    <font>
      <sz val="8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69" applyFont="1" applyBorder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8" fillId="32" borderId="10" xfId="69" applyFont="1" applyFill="1" applyBorder="1" applyAlignment="1">
      <alignment horizontal="center" vertical="center" wrapText="1"/>
      <protection/>
    </xf>
    <xf numFmtId="3" fontId="2" fillId="0" borderId="0" xfId="69" applyNumberFormat="1" applyFont="1" applyFill="1" applyAlignment="1">
      <alignment horizontal="center" vertical="center" wrapText="1"/>
      <protection/>
    </xf>
    <xf numFmtId="3" fontId="2" fillId="0" borderId="0" xfId="69" applyNumberFormat="1" applyFont="1" applyAlignment="1">
      <alignment horizontal="center"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2" fillId="32" borderId="0" xfId="69" applyFont="1" applyFill="1" applyBorder="1" applyAlignment="1">
      <alignment horizontal="center" vertical="center" wrapText="1"/>
      <protection/>
    </xf>
    <xf numFmtId="0" fontId="9" fillId="32" borderId="0" xfId="69" applyFont="1" applyFill="1" applyAlignment="1">
      <alignment horizontal="center" vertical="center" wrapText="1"/>
      <protection/>
    </xf>
    <xf numFmtId="0" fontId="12" fillId="0" borderId="0" xfId="69" applyFont="1" applyAlignment="1">
      <alignment horizontal="center" vertical="center" wrapText="1"/>
      <protection/>
    </xf>
    <xf numFmtId="0" fontId="2" fillId="32" borderId="0" xfId="69" applyFont="1" applyFill="1" applyAlignment="1">
      <alignment horizontal="center" vertical="center" wrapText="1"/>
      <protection/>
    </xf>
    <xf numFmtId="3" fontId="12" fillId="0" borderId="0" xfId="69" applyNumberFormat="1" applyFont="1" applyFill="1" applyAlignment="1">
      <alignment horizontal="center" vertical="center" wrapText="1"/>
      <protection/>
    </xf>
    <xf numFmtId="3" fontId="12" fillId="32" borderId="0" xfId="69" applyNumberFormat="1" applyFont="1" applyFill="1" applyAlignment="1">
      <alignment horizontal="center" vertical="center" wrapText="1"/>
      <protection/>
    </xf>
    <xf numFmtId="3" fontId="12" fillId="0" borderId="0" xfId="69" applyNumberFormat="1" applyFont="1" applyAlignment="1">
      <alignment horizontal="center" vertical="center" wrapText="1"/>
      <protection/>
    </xf>
    <xf numFmtId="0" fontId="12" fillId="32" borderId="0" xfId="69" applyFont="1" applyFill="1" applyAlignment="1">
      <alignment horizontal="center" vertical="center" wrapText="1"/>
      <protection/>
    </xf>
    <xf numFmtId="3" fontId="2" fillId="32" borderId="0" xfId="69" applyNumberFormat="1" applyFont="1" applyFill="1" applyAlignment="1">
      <alignment horizontal="center" vertical="center" wrapText="1"/>
      <protection/>
    </xf>
    <xf numFmtId="0" fontId="9" fillId="33" borderId="0" xfId="69" applyFont="1" applyFill="1" applyAlignment="1">
      <alignment horizontal="center" vertical="center" wrapText="1"/>
      <protection/>
    </xf>
    <xf numFmtId="190" fontId="11" fillId="32" borderId="10" xfId="80" applyNumberFormat="1" applyFont="1" applyFill="1" applyBorder="1" applyAlignment="1" applyProtection="1">
      <alignment horizontal="center" vertical="center"/>
      <protection hidden="1"/>
    </xf>
    <xf numFmtId="0" fontId="11" fillId="32" borderId="10" xfId="69" applyFont="1" applyFill="1" applyBorder="1" applyAlignment="1">
      <alignment horizontal="center" vertical="center" wrapText="1"/>
      <protection/>
    </xf>
    <xf numFmtId="3" fontId="11" fillId="32" borderId="10" xfId="69" applyNumberFormat="1" applyFont="1" applyFill="1" applyBorder="1" applyAlignment="1">
      <alignment horizontal="center" vertical="center" wrapText="1"/>
      <protection/>
    </xf>
    <xf numFmtId="3" fontId="11" fillId="32" borderId="10" xfId="0" applyNumberFormat="1" applyFont="1" applyFill="1" applyBorder="1" applyAlignment="1">
      <alignment horizontal="center" vertical="center"/>
    </xf>
    <xf numFmtId="192" fontId="11" fillId="32" borderId="10" xfId="47" applyNumberFormat="1" applyFont="1" applyFill="1" applyBorder="1" applyAlignment="1">
      <alignment horizontal="center" vertical="center" wrapText="1"/>
    </xf>
    <xf numFmtId="3" fontId="11" fillId="32" borderId="10" xfId="62" applyNumberFormat="1" applyFont="1" applyFill="1" applyBorder="1" applyAlignment="1" applyProtection="1">
      <alignment horizontal="center" vertical="center" wrapText="1"/>
      <protection/>
    </xf>
    <xf numFmtId="0" fontId="11" fillId="32" borderId="10" xfId="69" applyFont="1" applyFill="1" applyBorder="1" applyAlignment="1" applyProtection="1">
      <alignment horizontal="center" vertical="center" wrapText="1"/>
      <protection hidden="1"/>
    </xf>
    <xf numFmtId="0" fontId="11" fillId="32" borderId="10" xfId="69" applyFont="1" applyFill="1" applyBorder="1" applyAlignment="1">
      <alignment horizontal="left" vertical="center" wrapText="1"/>
      <protection/>
    </xf>
    <xf numFmtId="192" fontId="8" fillId="32" borderId="10" xfId="47" applyNumberFormat="1" applyFont="1" applyFill="1" applyBorder="1" applyAlignment="1">
      <alignment horizontal="center" vertical="center" wrapText="1"/>
    </xf>
    <xf numFmtId="192" fontId="8" fillId="32" borderId="11" xfId="47" applyNumberFormat="1" applyFont="1" applyFill="1" applyBorder="1" applyAlignment="1">
      <alignment horizontal="center" vertical="center" wrapText="1"/>
    </xf>
    <xf numFmtId="0" fontId="11" fillId="32" borderId="0" xfId="69" applyFont="1" applyFill="1" applyBorder="1" applyAlignment="1">
      <alignment horizontal="center" vertical="center" wrapText="1"/>
      <protection/>
    </xf>
    <xf numFmtId="0" fontId="11" fillId="32" borderId="0" xfId="69" applyFont="1" applyFill="1" applyBorder="1" applyAlignment="1">
      <alignment horizontal="left" vertical="center" wrapText="1"/>
      <protection/>
    </xf>
    <xf numFmtId="3" fontId="11" fillId="32" borderId="0" xfId="69" applyNumberFormat="1" applyFont="1" applyFill="1" applyAlignment="1">
      <alignment horizontal="center" vertical="center" wrapText="1"/>
      <protection/>
    </xf>
    <xf numFmtId="0" fontId="11" fillId="32" borderId="0" xfId="69" applyFont="1" applyFill="1" applyAlignment="1">
      <alignment horizontal="center" vertical="center" wrapText="1"/>
      <protection/>
    </xf>
    <xf numFmtId="0" fontId="11" fillId="32" borderId="10" xfId="0" applyFont="1" applyFill="1" applyBorder="1" applyAlignment="1">
      <alignment vertical="center" wrapText="1"/>
    </xf>
    <xf numFmtId="3" fontId="11" fillId="33" borderId="0" xfId="69" applyNumberFormat="1" applyFont="1" applyFill="1" applyAlignment="1">
      <alignment horizontal="center" vertical="center" wrapText="1"/>
      <protection/>
    </xf>
    <xf numFmtId="0" fontId="11" fillId="33" borderId="0" xfId="69" applyFont="1" applyFill="1" applyAlignment="1">
      <alignment horizontal="center" vertical="center" wrapText="1"/>
      <protection/>
    </xf>
    <xf numFmtId="192" fontId="11" fillId="32" borderId="10" xfId="47" applyNumberFormat="1" applyFont="1" applyFill="1" applyBorder="1" applyAlignment="1" applyProtection="1">
      <alignment horizontal="center" vertical="center" wrapText="1"/>
      <protection hidden="1"/>
    </xf>
    <xf numFmtId="3" fontId="11" fillId="32" borderId="11" xfId="69" applyNumberFormat="1" applyFont="1" applyFill="1" applyBorder="1" applyAlignment="1">
      <alignment horizontal="center" vertical="center" wrapText="1"/>
      <protection/>
    </xf>
    <xf numFmtId="3" fontId="11" fillId="32" borderId="10" xfId="62" applyNumberFormat="1" applyFont="1" applyFill="1" applyBorder="1" applyAlignment="1" applyProtection="1">
      <alignment horizontal="center" vertical="center"/>
      <protection/>
    </xf>
    <xf numFmtId="0" fontId="11" fillId="33" borderId="0" xfId="69" applyFont="1" applyFill="1" applyBorder="1" applyAlignment="1">
      <alignment horizontal="center" vertical="center" wrapText="1"/>
      <protection/>
    </xf>
    <xf numFmtId="192" fontId="11" fillId="32" borderId="0" xfId="69" applyNumberFormat="1" applyFont="1" applyFill="1" applyBorder="1" applyAlignment="1">
      <alignment horizontal="center" vertical="center" wrapText="1"/>
      <protection/>
    </xf>
    <xf numFmtId="4" fontId="11" fillId="32" borderId="0" xfId="69" applyNumberFormat="1" applyFont="1" applyFill="1" applyBorder="1" applyAlignment="1">
      <alignment horizontal="center" vertical="center" wrapText="1"/>
      <protection/>
    </xf>
    <xf numFmtId="0" fontId="14" fillId="32" borderId="0" xfId="69" applyFont="1" applyFill="1" applyAlignment="1">
      <alignment horizontal="left" vertical="center" wrapText="1"/>
      <protection/>
    </xf>
    <xf numFmtId="3" fontId="11" fillId="32" borderId="10" xfId="74" applyNumberFormat="1" applyFont="1" applyFill="1" applyBorder="1" applyAlignment="1">
      <alignment horizontal="center" wrapText="1"/>
      <protection/>
    </xf>
    <xf numFmtId="192" fontId="9" fillId="32" borderId="10" xfId="47" applyNumberFormat="1" applyFont="1" applyFill="1" applyBorder="1" applyAlignment="1">
      <alignment horizontal="center" vertical="center" wrapText="1"/>
    </xf>
    <xf numFmtId="0" fontId="13" fillId="32" borderId="10" xfId="69" applyFont="1" applyFill="1" applyBorder="1" applyAlignment="1">
      <alignment horizontal="center" vertical="center" wrapText="1"/>
      <protection/>
    </xf>
    <xf numFmtId="0" fontId="16" fillId="32" borderId="10" xfId="69" applyFont="1" applyFill="1" applyBorder="1" applyAlignment="1">
      <alignment horizontal="center" vertical="center" wrapText="1"/>
      <protection/>
    </xf>
    <xf numFmtId="3" fontId="16" fillId="32" borderId="10" xfId="69" applyNumberFormat="1" applyFont="1" applyFill="1" applyBorder="1" applyAlignment="1">
      <alignment horizontal="center" vertical="center" wrapText="1"/>
      <protection/>
    </xf>
    <xf numFmtId="3" fontId="16" fillId="32" borderId="10" xfId="62" applyNumberFormat="1" applyFont="1" applyFill="1" applyBorder="1" applyAlignment="1" applyProtection="1">
      <alignment horizontal="center" vertical="center" wrapText="1"/>
      <protection/>
    </xf>
    <xf numFmtId="0" fontId="16" fillId="32" borderId="10" xfId="69" applyFont="1" applyFill="1" applyBorder="1" applyAlignment="1" applyProtection="1">
      <alignment horizontal="center" vertical="center" wrapText="1"/>
      <protection hidden="1"/>
    </xf>
    <xf numFmtId="0" fontId="16" fillId="32" borderId="0" xfId="69" applyFont="1" applyFill="1" applyBorder="1" applyAlignment="1">
      <alignment horizontal="center" vertical="center" wrapText="1"/>
      <protection/>
    </xf>
    <xf numFmtId="3" fontId="11" fillId="10" borderId="0" xfId="69" applyNumberFormat="1" applyFont="1" applyFill="1" applyAlignment="1">
      <alignment horizontal="center" vertical="center" wrapText="1"/>
      <protection/>
    </xf>
    <xf numFmtId="0" fontId="9" fillId="10" borderId="0" xfId="69" applyFont="1" applyFill="1" applyAlignment="1">
      <alignment horizontal="center" vertical="center" wrapText="1"/>
      <protection/>
    </xf>
    <xf numFmtId="0" fontId="11" fillId="10" borderId="0" xfId="69" applyFont="1" applyFill="1" applyAlignment="1">
      <alignment horizontal="center" vertical="center" wrapText="1"/>
      <protection/>
    </xf>
    <xf numFmtId="0" fontId="11" fillId="10" borderId="0" xfId="69" applyFont="1" applyFill="1" applyBorder="1" applyAlignment="1">
      <alignment horizontal="center" vertical="center" wrapText="1"/>
      <protection/>
    </xf>
    <xf numFmtId="3" fontId="11" fillId="32" borderId="12" xfId="69" applyNumberFormat="1" applyFont="1" applyFill="1" applyBorder="1" applyAlignment="1">
      <alignment horizontal="center" vertical="center" wrapText="1"/>
      <protection/>
    </xf>
    <xf numFmtId="0" fontId="13" fillId="32" borderId="12" xfId="69" applyFont="1" applyFill="1" applyBorder="1" applyAlignment="1">
      <alignment vertical="center" wrapText="1"/>
      <protection/>
    </xf>
    <xf numFmtId="0" fontId="13" fillId="32" borderId="13" xfId="69" applyFont="1" applyFill="1" applyBorder="1" applyAlignment="1">
      <alignment vertical="center" wrapText="1"/>
      <protection/>
    </xf>
    <xf numFmtId="190" fontId="11" fillId="32" borderId="10" xfId="0" applyNumberFormat="1" applyFont="1" applyFill="1" applyBorder="1" applyAlignment="1" applyProtection="1">
      <alignment vertical="center" wrapText="1"/>
      <protection hidden="1"/>
    </xf>
    <xf numFmtId="0" fontId="11" fillId="32" borderId="10" xfId="0" applyFont="1" applyFill="1" applyBorder="1" applyAlignment="1">
      <alignment horizontal="left" wrapText="1"/>
    </xf>
    <xf numFmtId="190" fontId="5" fillId="0" borderId="10" xfId="0" applyNumberFormat="1" applyFont="1" applyFill="1" applyBorder="1" applyAlignment="1" applyProtection="1">
      <alignment vertical="center" wrapText="1"/>
      <protection hidden="1"/>
    </xf>
    <xf numFmtId="0" fontId="8" fillId="0" borderId="10" xfId="69" applyFont="1" applyFill="1" applyBorder="1" applyAlignment="1">
      <alignment horizontal="center" vertical="center" wrapText="1"/>
      <protection/>
    </xf>
    <xf numFmtId="0" fontId="13" fillId="0" borderId="12" xfId="69" applyFont="1" applyFill="1" applyBorder="1" applyAlignment="1">
      <alignment vertical="center" wrapText="1"/>
      <protection/>
    </xf>
    <xf numFmtId="3" fontId="11" fillId="0" borderId="10" xfId="62" applyNumberFormat="1" applyFont="1" applyFill="1" applyBorder="1" applyAlignment="1" applyProtection="1">
      <alignment horizontal="center" vertical="center" wrapText="1"/>
      <protection/>
    </xf>
    <xf numFmtId="192" fontId="9" fillId="0" borderId="10" xfId="47" applyNumberFormat="1" applyFont="1" applyFill="1" applyBorder="1" applyAlignment="1">
      <alignment horizontal="center" vertical="center" wrapText="1"/>
    </xf>
    <xf numFmtId="192" fontId="11" fillId="0" borderId="0" xfId="69" applyNumberFormat="1" applyFont="1" applyFill="1" applyBorder="1" applyAlignment="1">
      <alignment horizontal="center" vertical="center" wrapText="1"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3" fontId="11" fillId="32" borderId="14" xfId="69" applyNumberFormat="1" applyFont="1" applyFill="1" applyBorder="1" applyAlignment="1">
      <alignment horizontal="center" vertical="center" wrapText="1"/>
      <protection/>
    </xf>
    <xf numFmtId="190" fontId="11" fillId="0" borderId="14" xfId="80" applyNumberFormat="1" applyFont="1" applyFill="1" applyBorder="1" applyAlignment="1" applyProtection="1">
      <alignment vertical="center" wrapText="1"/>
      <protection hidden="1"/>
    </xf>
    <xf numFmtId="0" fontId="11" fillId="32" borderId="14" xfId="69" applyFont="1" applyFill="1" applyBorder="1" applyAlignment="1">
      <alignment horizontal="left" vertical="center" wrapText="1"/>
      <protection/>
    </xf>
    <xf numFmtId="190" fontId="15" fillId="0" borderId="15" xfId="80" applyNumberFormat="1" applyFont="1" applyFill="1" applyBorder="1" applyAlignment="1" applyProtection="1">
      <alignment horizontal="center" vertical="center"/>
      <protection hidden="1"/>
    </xf>
    <xf numFmtId="190" fontId="11" fillId="32" borderId="14" xfId="80" applyNumberFormat="1" applyFont="1" applyFill="1" applyBorder="1" applyAlignment="1" applyProtection="1">
      <alignment horizontal="center" vertical="center"/>
      <protection hidden="1"/>
    </xf>
    <xf numFmtId="3" fontId="11" fillId="32" borderId="14" xfId="62" applyNumberFormat="1" applyFont="1" applyFill="1" applyBorder="1" applyAlignment="1" applyProtection="1">
      <alignment horizontal="center" vertical="center" wrapText="1"/>
      <protection/>
    </xf>
    <xf numFmtId="3" fontId="16" fillId="32" borderId="14" xfId="62" applyNumberFormat="1" applyFont="1" applyFill="1" applyBorder="1" applyAlignment="1" applyProtection="1">
      <alignment horizontal="center" vertical="center" wrapText="1"/>
      <protection/>
    </xf>
    <xf numFmtId="3" fontId="11" fillId="0" borderId="14" xfId="62" applyNumberFormat="1" applyFont="1" applyFill="1" applyBorder="1" applyAlignment="1" applyProtection="1">
      <alignment horizontal="center" vertical="center" wrapText="1"/>
      <protection/>
    </xf>
    <xf numFmtId="3" fontId="11" fillId="32" borderId="14" xfId="0" applyNumberFormat="1" applyFont="1" applyFill="1" applyBorder="1" applyAlignment="1">
      <alignment horizontal="center" vertical="center"/>
    </xf>
    <xf numFmtId="192" fontId="11" fillId="32" borderId="14" xfId="47" applyNumberFormat="1" applyFont="1" applyFill="1" applyBorder="1" applyAlignment="1">
      <alignment horizontal="center" vertical="center" wrapText="1"/>
    </xf>
    <xf numFmtId="0" fontId="8" fillId="32" borderId="11" xfId="69" applyFont="1" applyFill="1" applyBorder="1" applyAlignment="1">
      <alignment horizontal="center" vertical="center" wrapText="1"/>
      <protection/>
    </xf>
    <xf numFmtId="0" fontId="8" fillId="32" borderId="12" xfId="69" applyFont="1" applyFill="1" applyBorder="1" applyAlignment="1">
      <alignment horizontal="center" vertical="center" wrapText="1"/>
      <protection/>
    </xf>
    <xf numFmtId="0" fontId="13" fillId="32" borderId="11" xfId="69" applyFont="1" applyFill="1" applyBorder="1" applyAlignment="1">
      <alignment horizontal="center" vertical="center" wrapText="1"/>
      <protection/>
    </xf>
    <xf numFmtId="0" fontId="13" fillId="32" borderId="12" xfId="69" applyFont="1" applyFill="1" applyBorder="1" applyAlignment="1">
      <alignment horizontal="center" vertical="center" wrapText="1"/>
      <protection/>
    </xf>
    <xf numFmtId="0" fontId="13" fillId="32" borderId="11" xfId="69" applyFont="1" applyFill="1" applyBorder="1" applyAlignment="1">
      <alignment horizontal="left" vertical="center" wrapText="1"/>
      <protection/>
    </xf>
    <xf numFmtId="0" fontId="13" fillId="32" borderId="12" xfId="69" applyFont="1" applyFill="1" applyBorder="1" applyAlignment="1">
      <alignment horizontal="left" vertical="center" wrapText="1"/>
      <protection/>
    </xf>
    <xf numFmtId="0" fontId="13" fillId="32" borderId="13" xfId="69" applyFont="1" applyFill="1" applyBorder="1" applyAlignment="1">
      <alignment horizontal="left" vertical="center" wrapText="1"/>
      <protection/>
    </xf>
    <xf numFmtId="0" fontId="17" fillId="32" borderId="0" xfId="73" applyFont="1" applyFill="1" applyBorder="1" applyAlignment="1">
      <alignment horizontal="center" vertical="center" wrapText="1"/>
      <protection/>
    </xf>
    <xf numFmtId="0" fontId="17" fillId="32" borderId="0" xfId="73" applyFont="1" applyFill="1" applyBorder="1" applyAlignment="1">
      <alignment horizontal="center" vertical="center" wrapText="1"/>
      <protection/>
    </xf>
    <xf numFmtId="0" fontId="17" fillId="32" borderId="16" xfId="73" applyFont="1" applyFill="1" applyBorder="1" applyAlignment="1">
      <alignment horizontal="right" wrapText="1"/>
      <protection/>
    </xf>
  </cellXfs>
  <cellStyles count="71">
    <cellStyle name="Normal" xfId="0"/>
    <cellStyle name="_Book1_Bao cao ngay - Hai Duy CK7" xfId="15"/>
    <cellStyle name="_Frame-building2011" xfId="16"/>
    <cellStyle name="_Sheet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omma" xfId="44"/>
    <cellStyle name="Comma [0]" xfId="45"/>
    <cellStyle name="Comma 14 3" xfId="46"/>
    <cellStyle name="Comma 2" xfId="47"/>
    <cellStyle name="Comma 3" xfId="48"/>
    <cellStyle name="Comma 4" xfId="49"/>
    <cellStyle name="Comma 5" xfId="50"/>
    <cellStyle name="Comma 6" xfId="51"/>
    <cellStyle name="Currency" xfId="52"/>
    <cellStyle name="Currency [0]" xfId="53"/>
    <cellStyle name="Check Cell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10" xfId="63"/>
    <cellStyle name="Input" xfId="64"/>
    <cellStyle name="Linked Cell" xfId="65"/>
    <cellStyle name="Neutral" xfId="66"/>
    <cellStyle name="Normal 10 3 2" xfId="67"/>
    <cellStyle name="Normal 11" xfId="68"/>
    <cellStyle name="Normal 2" xfId="69"/>
    <cellStyle name="Normal 3" xfId="70"/>
    <cellStyle name="Normal 4" xfId="71"/>
    <cellStyle name="Normal 5" xfId="72"/>
    <cellStyle name="Normal_Frame-building2011 2" xfId="73"/>
    <cellStyle name="Normal_Sheet1" xfId="74"/>
    <cellStyle name="Note" xfId="75"/>
    <cellStyle name="Output" xfId="76"/>
    <cellStyle name="Percent" xfId="77"/>
    <cellStyle name="Percent 2" xfId="78"/>
    <cellStyle name="Percent 3" xfId="79"/>
    <cellStyle name="Style 1" xfId="80"/>
    <cellStyle name="Title" xfId="81"/>
    <cellStyle name="Total" xfId="82"/>
    <cellStyle name="Warning Text" xfId="83"/>
    <cellStyle name="常规_Sheet1" xfId="84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91"/>
  <sheetViews>
    <sheetView tabSelected="1" zoomScalePageLayoutView="0" workbookViewId="0" topLeftCell="A1">
      <selection activeCell="W7" sqref="W7"/>
    </sheetView>
  </sheetViews>
  <sheetFormatPr defaultColWidth="9.140625" defaultRowHeight="12.75"/>
  <cols>
    <col min="1" max="1" width="6.421875" style="27" customWidth="1"/>
    <col min="2" max="2" width="5.421875" style="27" customWidth="1"/>
    <col min="3" max="3" width="27.57421875" style="28" customWidth="1"/>
    <col min="4" max="4" width="24.28125" style="28" customWidth="1"/>
    <col min="5" max="5" width="6.140625" style="27" customWidth="1"/>
    <col min="6" max="6" width="8.28125" style="27" customWidth="1"/>
    <col min="7" max="7" width="5.7109375" style="18" customWidth="1"/>
    <col min="8" max="8" width="9.00390625" style="18" customWidth="1"/>
    <col min="9" max="9" width="6.421875" style="44" customWidth="1"/>
    <col min="10" max="10" width="8.8515625" style="27" customWidth="1"/>
    <col min="11" max="11" width="9.28125" style="27" customWidth="1"/>
    <col min="12" max="12" width="9.140625" style="27" customWidth="1"/>
    <col min="13" max="13" width="7.140625" style="64" customWidth="1"/>
    <col min="14" max="14" width="5.7109375" style="27" customWidth="1"/>
    <col min="15" max="15" width="13.00390625" style="27" customWidth="1"/>
    <col min="16" max="16" width="13.28125" style="27" customWidth="1"/>
    <col min="17" max="17" width="8.00390625" style="27" customWidth="1"/>
    <col min="18" max="18" width="0" style="37" hidden="1" customWidth="1"/>
    <col min="19" max="19" width="0" style="52" hidden="1" customWidth="1"/>
    <col min="20" max="22" width="9.140625" style="27" customWidth="1"/>
    <col min="23" max="23" width="9.140625" style="7" customWidth="1"/>
    <col min="24" max="16384" width="9.140625" style="1" customWidth="1"/>
  </cols>
  <sheetData>
    <row r="1" spans="1:44" s="5" customFormat="1" ht="22.5" customHeight="1">
      <c r="A1" s="82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29"/>
      <c r="R1" s="32"/>
      <c r="S1" s="49"/>
      <c r="T1" s="29"/>
      <c r="U1" s="29"/>
      <c r="V1" s="29"/>
      <c r="W1" s="1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s="5" customFormat="1" ht="1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 t="s">
        <v>74</v>
      </c>
      <c r="P2" s="84"/>
      <c r="Q2" s="84"/>
      <c r="R2" s="32"/>
      <c r="S2" s="49"/>
      <c r="T2" s="29"/>
      <c r="U2" s="29"/>
      <c r="V2" s="29"/>
      <c r="W2" s="15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23" s="6" customFormat="1" ht="59.25" customHeight="1">
      <c r="A3" s="3" t="s">
        <v>57</v>
      </c>
      <c r="B3" s="3" t="s">
        <v>72</v>
      </c>
      <c r="C3" s="3" t="s">
        <v>30</v>
      </c>
      <c r="D3" s="3" t="s">
        <v>23</v>
      </c>
      <c r="E3" s="3" t="s">
        <v>25</v>
      </c>
      <c r="F3" s="3" t="s">
        <v>26</v>
      </c>
      <c r="G3" s="3" t="s">
        <v>31</v>
      </c>
      <c r="H3" s="3" t="s">
        <v>47</v>
      </c>
      <c r="I3" s="43" t="s">
        <v>24</v>
      </c>
      <c r="J3" s="3" t="s">
        <v>27</v>
      </c>
      <c r="K3" s="3" t="s">
        <v>32</v>
      </c>
      <c r="L3" s="3" t="s">
        <v>48</v>
      </c>
      <c r="M3" s="59" t="s">
        <v>28</v>
      </c>
      <c r="N3" s="3" t="s">
        <v>39</v>
      </c>
      <c r="O3" s="25" t="s">
        <v>56</v>
      </c>
      <c r="P3" s="3" t="s">
        <v>34</v>
      </c>
      <c r="Q3" s="3" t="s">
        <v>29</v>
      </c>
      <c r="R3" s="16"/>
      <c r="S3" s="50"/>
      <c r="T3" s="8"/>
      <c r="U3" s="8"/>
      <c r="V3" s="8"/>
      <c r="W3" s="8"/>
    </row>
    <row r="4" spans="1:23" s="2" customFormat="1" ht="21" customHeight="1">
      <c r="A4" s="77" t="s">
        <v>58</v>
      </c>
      <c r="B4" s="78"/>
      <c r="C4" s="54"/>
      <c r="D4" s="54"/>
      <c r="E4" s="54"/>
      <c r="F4" s="54"/>
      <c r="G4" s="54"/>
      <c r="H4" s="54"/>
      <c r="I4" s="54"/>
      <c r="J4" s="54"/>
      <c r="K4" s="54"/>
      <c r="L4" s="54"/>
      <c r="M4" s="60"/>
      <c r="N4" s="54"/>
      <c r="O4" s="54"/>
      <c r="P4" s="55"/>
      <c r="Q4" s="18"/>
      <c r="R4" s="33"/>
      <c r="S4" s="51"/>
      <c r="T4" s="30"/>
      <c r="U4" s="30"/>
      <c r="V4" s="30"/>
      <c r="W4" s="10"/>
    </row>
    <row r="5" spans="1:23" s="11" customFormat="1" ht="21" customHeight="1">
      <c r="A5" s="19">
        <v>1</v>
      </c>
      <c r="B5" s="19" t="s">
        <v>1</v>
      </c>
      <c r="C5" s="24" t="s">
        <v>35</v>
      </c>
      <c r="D5" s="24" t="s">
        <v>36</v>
      </c>
      <c r="E5" s="22">
        <v>21</v>
      </c>
      <c r="F5" s="22">
        <v>1500</v>
      </c>
      <c r="G5" s="22">
        <v>4</v>
      </c>
      <c r="H5" s="41" t="s">
        <v>49</v>
      </c>
      <c r="I5" s="46">
        <v>2</v>
      </c>
      <c r="J5" s="22">
        <f>E5*F5/5</f>
        <v>6300</v>
      </c>
      <c r="K5" s="22">
        <f>J5*15%*6</f>
        <v>5670</v>
      </c>
      <c r="L5" s="22">
        <f>((J5*5.7*5.5)+(K5*2))/5</f>
        <v>41769</v>
      </c>
      <c r="M5" s="61">
        <v>1</v>
      </c>
      <c r="N5" s="20">
        <v>1</v>
      </c>
      <c r="O5" s="21">
        <f aca="true" t="shared" si="0" ref="O5:O13">90*22500</f>
        <v>2025000</v>
      </c>
      <c r="P5" s="22">
        <f aca="true" t="shared" si="1" ref="P5:P12">O5*N5*M5</f>
        <v>2025000</v>
      </c>
      <c r="Q5" s="19">
        <f aca="true" t="shared" si="2" ref="Q5:Q13">(O5/L5)*1000</f>
        <v>48480.93083387201</v>
      </c>
      <c r="R5" s="32">
        <v>1</v>
      </c>
      <c r="S5" s="49">
        <v>1</v>
      </c>
      <c r="T5" s="29"/>
      <c r="U5" s="29"/>
      <c r="V5" s="29"/>
      <c r="W5" s="12"/>
    </row>
    <row r="6" spans="1:23" s="11" customFormat="1" ht="21" customHeight="1">
      <c r="A6" s="19">
        <f>A5+1</f>
        <v>2</v>
      </c>
      <c r="B6" s="19" t="s">
        <v>1</v>
      </c>
      <c r="C6" s="24" t="s">
        <v>37</v>
      </c>
      <c r="D6" s="24" t="s">
        <v>38</v>
      </c>
      <c r="E6" s="23">
        <v>21</v>
      </c>
      <c r="F6" s="34">
        <v>20000</v>
      </c>
      <c r="G6" s="23">
        <v>4</v>
      </c>
      <c r="H6" s="41" t="s">
        <v>49</v>
      </c>
      <c r="I6" s="47">
        <v>3</v>
      </c>
      <c r="J6" s="22">
        <f aca="true" t="shared" si="3" ref="J6:J13">E6*F6/5</f>
        <v>84000</v>
      </c>
      <c r="K6" s="22">
        <f aca="true" t="shared" si="4" ref="K6:K13">J6*15%*6</f>
        <v>75600</v>
      </c>
      <c r="L6" s="22">
        <f aca="true" t="shared" si="5" ref="L6:L13">((J6*5.7*5.5)+(K6*2))/5</f>
        <v>556920</v>
      </c>
      <c r="M6" s="61">
        <v>1</v>
      </c>
      <c r="N6" s="20">
        <v>1</v>
      </c>
      <c r="O6" s="21">
        <f t="shared" si="0"/>
        <v>2025000</v>
      </c>
      <c r="P6" s="22">
        <f t="shared" si="1"/>
        <v>2025000</v>
      </c>
      <c r="Q6" s="19">
        <f t="shared" si="2"/>
        <v>3636.0698125404006</v>
      </c>
      <c r="R6" s="32">
        <v>1</v>
      </c>
      <c r="S6" s="49">
        <v>1</v>
      </c>
      <c r="T6" s="29"/>
      <c r="U6" s="29"/>
      <c r="V6" s="29"/>
      <c r="W6" s="12"/>
    </row>
    <row r="7" spans="1:31" s="13" customFormat="1" ht="21" customHeight="1">
      <c r="A7" s="19">
        <f aca="true" t="shared" si="6" ref="A7:A13">A6+1</f>
        <v>3</v>
      </c>
      <c r="B7" s="19" t="s">
        <v>3</v>
      </c>
      <c r="C7" s="56" t="s">
        <v>61</v>
      </c>
      <c r="D7" s="24" t="s">
        <v>62</v>
      </c>
      <c r="E7" s="23">
        <v>24</v>
      </c>
      <c r="F7" s="34">
        <v>5000</v>
      </c>
      <c r="G7" s="23">
        <v>4</v>
      </c>
      <c r="H7" s="41" t="s">
        <v>49</v>
      </c>
      <c r="I7" s="47">
        <v>4</v>
      </c>
      <c r="J7" s="22">
        <f t="shared" si="3"/>
        <v>24000</v>
      </c>
      <c r="K7" s="22">
        <f t="shared" si="4"/>
        <v>21600</v>
      </c>
      <c r="L7" s="22">
        <f t="shared" si="5"/>
        <v>159120</v>
      </c>
      <c r="M7" s="61">
        <v>1</v>
      </c>
      <c r="N7" s="20">
        <v>1</v>
      </c>
      <c r="O7" s="21">
        <f t="shared" si="0"/>
        <v>2025000</v>
      </c>
      <c r="P7" s="22">
        <f t="shared" si="1"/>
        <v>2025000</v>
      </c>
      <c r="Q7" s="19">
        <f t="shared" si="2"/>
        <v>12726.244343891402</v>
      </c>
      <c r="R7" s="32">
        <v>1</v>
      </c>
      <c r="S7" s="49">
        <v>1</v>
      </c>
      <c r="T7" s="29"/>
      <c r="U7" s="29"/>
      <c r="V7" s="29"/>
      <c r="W7" s="12"/>
      <c r="X7" s="11"/>
      <c r="Y7" s="11"/>
      <c r="Z7" s="11"/>
      <c r="AA7" s="11"/>
      <c r="AB7" s="11"/>
      <c r="AC7" s="11"/>
      <c r="AD7" s="11"/>
      <c r="AE7" s="11"/>
    </row>
    <row r="8" spans="1:31" s="13" customFormat="1" ht="21" customHeight="1">
      <c r="A8" s="19">
        <f t="shared" si="6"/>
        <v>4</v>
      </c>
      <c r="B8" s="19" t="s">
        <v>0</v>
      </c>
      <c r="C8" s="57" t="s">
        <v>63</v>
      </c>
      <c r="D8" s="24" t="s">
        <v>64</v>
      </c>
      <c r="E8" s="23">
        <v>4</v>
      </c>
      <c r="F8" s="34">
        <v>25000</v>
      </c>
      <c r="G8" s="23">
        <v>2</v>
      </c>
      <c r="H8" s="23" t="s">
        <v>50</v>
      </c>
      <c r="I8" s="47">
        <v>2</v>
      </c>
      <c r="J8" s="22">
        <f t="shared" si="3"/>
        <v>20000</v>
      </c>
      <c r="K8" s="22">
        <f t="shared" si="4"/>
        <v>18000</v>
      </c>
      <c r="L8" s="22">
        <f t="shared" si="5"/>
        <v>132600</v>
      </c>
      <c r="M8" s="61">
        <v>1</v>
      </c>
      <c r="N8" s="20">
        <v>1</v>
      </c>
      <c r="O8" s="21">
        <f t="shared" si="0"/>
        <v>2025000</v>
      </c>
      <c r="P8" s="22">
        <f t="shared" si="1"/>
        <v>2025000</v>
      </c>
      <c r="Q8" s="19">
        <f t="shared" si="2"/>
        <v>15271.493212669684</v>
      </c>
      <c r="R8" s="32">
        <v>4</v>
      </c>
      <c r="S8" s="49">
        <v>3</v>
      </c>
      <c r="T8" s="29"/>
      <c r="U8" s="29"/>
      <c r="V8" s="29"/>
      <c r="W8" s="12"/>
      <c r="X8" s="11"/>
      <c r="Y8" s="11"/>
      <c r="Z8" s="11"/>
      <c r="AA8" s="11"/>
      <c r="AB8" s="11"/>
      <c r="AC8" s="11"/>
      <c r="AD8" s="11"/>
      <c r="AE8" s="11"/>
    </row>
    <row r="9" spans="1:23" s="9" customFormat="1" ht="21" customHeight="1">
      <c r="A9" s="19">
        <f t="shared" si="6"/>
        <v>5</v>
      </c>
      <c r="B9" s="19" t="s">
        <v>1</v>
      </c>
      <c r="C9" s="57" t="s">
        <v>4</v>
      </c>
      <c r="D9" s="24" t="s">
        <v>5</v>
      </c>
      <c r="E9" s="17">
        <v>12</v>
      </c>
      <c r="F9" s="17">
        <v>1000</v>
      </c>
      <c r="G9" s="22">
        <v>1</v>
      </c>
      <c r="H9" s="41" t="s">
        <v>49</v>
      </c>
      <c r="I9" s="46">
        <v>1</v>
      </c>
      <c r="J9" s="22">
        <f t="shared" si="3"/>
        <v>2400</v>
      </c>
      <c r="K9" s="22">
        <f t="shared" si="4"/>
        <v>2160</v>
      </c>
      <c r="L9" s="22">
        <f t="shared" si="5"/>
        <v>15912</v>
      </c>
      <c r="M9" s="61">
        <v>1</v>
      </c>
      <c r="N9" s="20">
        <v>1</v>
      </c>
      <c r="O9" s="21">
        <f t="shared" si="0"/>
        <v>2025000</v>
      </c>
      <c r="P9" s="22">
        <f t="shared" si="1"/>
        <v>2025000</v>
      </c>
      <c r="Q9" s="19">
        <f t="shared" si="2"/>
        <v>127262.44343891404</v>
      </c>
      <c r="R9" s="33">
        <v>2</v>
      </c>
      <c r="S9" s="51">
        <v>2</v>
      </c>
      <c r="T9" s="30"/>
      <c r="U9" s="30"/>
      <c r="V9" s="30"/>
      <c r="W9" s="14"/>
    </row>
    <row r="10" spans="1:23" s="9" customFormat="1" ht="21" customHeight="1">
      <c r="A10" s="19">
        <f t="shared" si="6"/>
        <v>6</v>
      </c>
      <c r="B10" s="19" t="s">
        <v>2</v>
      </c>
      <c r="C10" s="57" t="s">
        <v>6</v>
      </c>
      <c r="D10" s="24" t="s">
        <v>7</v>
      </c>
      <c r="E10" s="17">
        <v>12</v>
      </c>
      <c r="F10" s="17">
        <v>1000</v>
      </c>
      <c r="G10" s="22">
        <v>1</v>
      </c>
      <c r="H10" s="41" t="s">
        <v>49</v>
      </c>
      <c r="I10" s="46">
        <v>1</v>
      </c>
      <c r="J10" s="22">
        <f t="shared" si="3"/>
        <v>2400</v>
      </c>
      <c r="K10" s="22">
        <f t="shared" si="4"/>
        <v>2160</v>
      </c>
      <c r="L10" s="22">
        <f t="shared" si="5"/>
        <v>15912</v>
      </c>
      <c r="M10" s="61">
        <v>1</v>
      </c>
      <c r="N10" s="20">
        <v>1</v>
      </c>
      <c r="O10" s="21">
        <f t="shared" si="0"/>
        <v>2025000</v>
      </c>
      <c r="P10" s="22">
        <f t="shared" si="1"/>
        <v>2025000</v>
      </c>
      <c r="Q10" s="19">
        <f t="shared" si="2"/>
        <v>127262.44343891404</v>
      </c>
      <c r="R10" s="33">
        <v>2</v>
      </c>
      <c r="S10" s="51">
        <v>3</v>
      </c>
      <c r="T10" s="30"/>
      <c r="U10" s="30"/>
      <c r="V10" s="30"/>
      <c r="W10" s="14"/>
    </row>
    <row r="11" spans="1:23" s="9" customFormat="1" ht="21" customHeight="1">
      <c r="A11" s="19">
        <f t="shared" si="6"/>
        <v>7</v>
      </c>
      <c r="B11" s="19" t="s">
        <v>1</v>
      </c>
      <c r="C11" s="57" t="s">
        <v>8</v>
      </c>
      <c r="D11" s="24" t="s">
        <v>9</v>
      </c>
      <c r="E11" s="17">
        <v>6</v>
      </c>
      <c r="F11" s="17">
        <v>5000</v>
      </c>
      <c r="G11" s="22">
        <v>1</v>
      </c>
      <c r="H11" s="22" t="s">
        <v>51</v>
      </c>
      <c r="I11" s="46">
        <v>1</v>
      </c>
      <c r="J11" s="22">
        <f t="shared" si="3"/>
        <v>6000</v>
      </c>
      <c r="K11" s="22">
        <f t="shared" si="4"/>
        <v>5400</v>
      </c>
      <c r="L11" s="22">
        <f t="shared" si="5"/>
        <v>39780</v>
      </c>
      <c r="M11" s="61">
        <v>1</v>
      </c>
      <c r="N11" s="20">
        <v>1</v>
      </c>
      <c r="O11" s="21">
        <f t="shared" si="0"/>
        <v>2025000</v>
      </c>
      <c r="P11" s="22">
        <f t="shared" si="1"/>
        <v>2025000</v>
      </c>
      <c r="Q11" s="19">
        <f t="shared" si="2"/>
        <v>50904.977375565606</v>
      </c>
      <c r="R11" s="33">
        <v>3</v>
      </c>
      <c r="S11" s="51">
        <v>3</v>
      </c>
      <c r="T11" s="30"/>
      <c r="U11" s="30"/>
      <c r="V11" s="30"/>
      <c r="W11" s="14"/>
    </row>
    <row r="12" spans="1:23" s="9" customFormat="1" ht="21" customHeight="1">
      <c r="A12" s="19">
        <f t="shared" si="6"/>
        <v>8</v>
      </c>
      <c r="B12" s="19" t="s">
        <v>2</v>
      </c>
      <c r="C12" s="57" t="s">
        <v>12</v>
      </c>
      <c r="D12" s="24" t="s">
        <v>13</v>
      </c>
      <c r="E12" s="17">
        <v>11</v>
      </c>
      <c r="F12" s="17">
        <v>2000</v>
      </c>
      <c r="G12" s="22">
        <v>1</v>
      </c>
      <c r="H12" s="22" t="s">
        <v>51</v>
      </c>
      <c r="I12" s="46">
        <v>1</v>
      </c>
      <c r="J12" s="22">
        <f t="shared" si="3"/>
        <v>4400</v>
      </c>
      <c r="K12" s="22">
        <f t="shared" si="4"/>
        <v>3960</v>
      </c>
      <c r="L12" s="22">
        <f t="shared" si="5"/>
        <v>29172</v>
      </c>
      <c r="M12" s="61">
        <v>1</v>
      </c>
      <c r="N12" s="20">
        <v>1</v>
      </c>
      <c r="O12" s="21">
        <f t="shared" si="0"/>
        <v>2025000</v>
      </c>
      <c r="P12" s="22">
        <f t="shared" si="1"/>
        <v>2025000</v>
      </c>
      <c r="Q12" s="19">
        <f t="shared" si="2"/>
        <v>69415.87823940764</v>
      </c>
      <c r="R12" s="33">
        <v>3</v>
      </c>
      <c r="S12" s="51">
        <v>3</v>
      </c>
      <c r="T12" s="30"/>
      <c r="U12" s="30"/>
      <c r="V12" s="30"/>
      <c r="W12" s="14"/>
    </row>
    <row r="13" spans="1:23" s="9" customFormat="1" ht="21" customHeight="1">
      <c r="A13" s="65">
        <f t="shared" si="6"/>
        <v>9</v>
      </c>
      <c r="B13" s="65" t="s">
        <v>1</v>
      </c>
      <c r="C13" s="66" t="s">
        <v>54</v>
      </c>
      <c r="D13" s="67" t="s">
        <v>55</v>
      </c>
      <c r="E13" s="68">
        <v>16</v>
      </c>
      <c r="F13" s="69">
        <v>2500</v>
      </c>
      <c r="G13" s="70">
        <v>3</v>
      </c>
      <c r="H13" s="70" t="s">
        <v>49</v>
      </c>
      <c r="I13" s="71">
        <v>6</v>
      </c>
      <c r="J13" s="70">
        <f t="shared" si="3"/>
        <v>8000</v>
      </c>
      <c r="K13" s="70">
        <f t="shared" si="4"/>
        <v>7200</v>
      </c>
      <c r="L13" s="70">
        <f t="shared" si="5"/>
        <v>53040</v>
      </c>
      <c r="M13" s="72"/>
      <c r="N13" s="73"/>
      <c r="O13" s="74">
        <f t="shared" si="0"/>
        <v>2025000</v>
      </c>
      <c r="P13" s="70"/>
      <c r="Q13" s="65">
        <f t="shared" si="2"/>
        <v>38178.73303167421</v>
      </c>
      <c r="R13" s="33"/>
      <c r="S13" s="51">
        <v>1</v>
      </c>
      <c r="T13" s="30"/>
      <c r="U13" s="30"/>
      <c r="V13" s="30"/>
      <c r="W13" s="14"/>
    </row>
    <row r="14" spans="1:23" s="9" customFormat="1" ht="25.5" customHeight="1">
      <c r="A14" s="79" t="s">
        <v>59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  <c r="R14" s="33"/>
      <c r="S14" s="51"/>
      <c r="T14" s="30"/>
      <c r="U14" s="30"/>
      <c r="V14" s="30"/>
      <c r="W14" s="14"/>
    </row>
    <row r="15" spans="1:23" s="9" customFormat="1" ht="18" customHeight="1">
      <c r="A15" s="19">
        <v>1</v>
      </c>
      <c r="B15" s="19" t="s">
        <v>2</v>
      </c>
      <c r="C15" s="24" t="s">
        <v>41</v>
      </c>
      <c r="D15" s="24" t="s">
        <v>40</v>
      </c>
      <c r="E15" s="22">
        <v>33</v>
      </c>
      <c r="F15" s="22">
        <v>5510</v>
      </c>
      <c r="G15" s="22">
        <v>2</v>
      </c>
      <c r="H15" s="22" t="s">
        <v>51</v>
      </c>
      <c r="I15" s="46">
        <v>2</v>
      </c>
      <c r="J15" s="22">
        <f aca="true" t="shared" si="7" ref="J15:J27">E15*F15/5</f>
        <v>36366</v>
      </c>
      <c r="K15" s="22">
        <f aca="true" t="shared" si="8" ref="K15:K27">J15*15%*6</f>
        <v>32729.399999999998</v>
      </c>
      <c r="L15" s="22">
        <f aca="true" t="shared" si="9" ref="L15:L27">(J15*5.7*5.5+K15*2)/5</f>
        <v>241106.58000000002</v>
      </c>
      <c r="M15" s="61">
        <v>1</v>
      </c>
      <c r="N15" s="20">
        <v>1</v>
      </c>
      <c r="O15" s="21">
        <f aca="true" t="shared" si="10" ref="O15:O27">68*22500</f>
        <v>1530000</v>
      </c>
      <c r="P15" s="22">
        <f aca="true" t="shared" si="11" ref="P15:P27">O15*N15*M15</f>
        <v>1530000</v>
      </c>
      <c r="Q15" s="19">
        <f aca="true" t="shared" si="12" ref="Q15:Q27">(O15/L15)*1000</f>
        <v>6345.741372964602</v>
      </c>
      <c r="R15" s="33">
        <v>1</v>
      </c>
      <c r="S15" s="51">
        <v>1</v>
      </c>
      <c r="T15" s="30"/>
      <c r="U15" s="30"/>
      <c r="V15" s="30"/>
      <c r="W15" s="14"/>
    </row>
    <row r="16" spans="1:23" s="9" customFormat="1" ht="18" customHeight="1">
      <c r="A16" s="19">
        <f>A15+1</f>
        <v>2</v>
      </c>
      <c r="B16" s="19" t="s">
        <v>2</v>
      </c>
      <c r="C16" s="24" t="s">
        <v>42</v>
      </c>
      <c r="D16" s="24" t="s">
        <v>40</v>
      </c>
      <c r="E16" s="22">
        <v>33</v>
      </c>
      <c r="F16" s="22">
        <v>5510</v>
      </c>
      <c r="G16" s="22">
        <v>2</v>
      </c>
      <c r="H16" s="22" t="s">
        <v>51</v>
      </c>
      <c r="I16" s="46">
        <v>2</v>
      </c>
      <c r="J16" s="22">
        <f t="shared" si="7"/>
        <v>36366</v>
      </c>
      <c r="K16" s="22">
        <f t="shared" si="8"/>
        <v>32729.399999999998</v>
      </c>
      <c r="L16" s="22">
        <f t="shared" si="9"/>
        <v>241106.58000000002</v>
      </c>
      <c r="M16" s="61">
        <v>1</v>
      </c>
      <c r="N16" s="20">
        <v>1</v>
      </c>
      <c r="O16" s="21">
        <f t="shared" si="10"/>
        <v>1530000</v>
      </c>
      <c r="P16" s="22">
        <f t="shared" si="11"/>
        <v>1530000</v>
      </c>
      <c r="Q16" s="19">
        <f t="shared" si="12"/>
        <v>6345.741372964602</v>
      </c>
      <c r="R16" s="33">
        <v>1</v>
      </c>
      <c r="S16" s="51">
        <v>1</v>
      </c>
      <c r="T16" s="30"/>
      <c r="U16" s="30"/>
      <c r="V16" s="30"/>
      <c r="W16" s="14"/>
    </row>
    <row r="17" spans="1:23" s="9" customFormat="1" ht="18" customHeight="1">
      <c r="A17" s="19">
        <f aca="true" t="shared" si="13" ref="A17:A24">A16+1</f>
        <v>3</v>
      </c>
      <c r="B17" s="19" t="s">
        <v>1</v>
      </c>
      <c r="C17" s="24" t="s">
        <v>45</v>
      </c>
      <c r="D17" s="24" t="s">
        <v>46</v>
      </c>
      <c r="E17" s="22">
        <v>9</v>
      </c>
      <c r="F17" s="22">
        <v>600</v>
      </c>
      <c r="G17" s="22">
        <v>2</v>
      </c>
      <c r="H17" s="41" t="s">
        <v>49</v>
      </c>
      <c r="I17" s="46">
        <v>2</v>
      </c>
      <c r="J17" s="22">
        <f t="shared" si="7"/>
        <v>1080</v>
      </c>
      <c r="K17" s="22">
        <f t="shared" si="8"/>
        <v>972</v>
      </c>
      <c r="L17" s="22">
        <f t="shared" si="9"/>
        <v>7160.4</v>
      </c>
      <c r="M17" s="61">
        <v>1</v>
      </c>
      <c r="N17" s="20">
        <v>1</v>
      </c>
      <c r="O17" s="21">
        <f t="shared" si="10"/>
        <v>1530000</v>
      </c>
      <c r="P17" s="22">
        <f t="shared" si="11"/>
        <v>1530000</v>
      </c>
      <c r="Q17" s="19">
        <f t="shared" si="12"/>
        <v>213675.2136752137</v>
      </c>
      <c r="R17" s="33">
        <v>2</v>
      </c>
      <c r="S17" s="51">
        <v>2</v>
      </c>
      <c r="T17" s="30"/>
      <c r="U17" s="30"/>
      <c r="V17" s="30"/>
      <c r="W17" s="14"/>
    </row>
    <row r="18" spans="1:23" s="9" customFormat="1" ht="18" customHeight="1">
      <c r="A18" s="19">
        <f t="shared" si="13"/>
        <v>4</v>
      </c>
      <c r="B18" s="19" t="s">
        <v>2</v>
      </c>
      <c r="C18" s="57" t="s">
        <v>21</v>
      </c>
      <c r="D18" s="24" t="s">
        <v>22</v>
      </c>
      <c r="E18" s="22">
        <v>32</v>
      </c>
      <c r="F18" s="22">
        <v>2500</v>
      </c>
      <c r="G18" s="22">
        <v>4</v>
      </c>
      <c r="H18" s="41" t="s">
        <v>49</v>
      </c>
      <c r="I18" s="46">
        <v>1</v>
      </c>
      <c r="J18" s="22">
        <f t="shared" si="7"/>
        <v>16000</v>
      </c>
      <c r="K18" s="22">
        <f t="shared" si="8"/>
        <v>14400</v>
      </c>
      <c r="L18" s="22">
        <f t="shared" si="9"/>
        <v>106080</v>
      </c>
      <c r="M18" s="61">
        <v>1</v>
      </c>
      <c r="N18" s="20">
        <v>1</v>
      </c>
      <c r="O18" s="21">
        <f t="shared" si="10"/>
        <v>1530000</v>
      </c>
      <c r="P18" s="22">
        <f t="shared" si="11"/>
        <v>1530000</v>
      </c>
      <c r="Q18" s="19">
        <f t="shared" si="12"/>
        <v>14423.076923076924</v>
      </c>
      <c r="R18" s="33">
        <v>1</v>
      </c>
      <c r="S18" s="51">
        <v>1</v>
      </c>
      <c r="T18" s="30"/>
      <c r="U18" s="30"/>
      <c r="V18" s="30"/>
      <c r="W18" s="14"/>
    </row>
    <row r="19" spans="1:23" s="9" customFormat="1" ht="18" customHeight="1">
      <c r="A19" s="19">
        <f t="shared" si="13"/>
        <v>5</v>
      </c>
      <c r="B19" s="19" t="s">
        <v>1</v>
      </c>
      <c r="C19" s="57" t="s">
        <v>16</v>
      </c>
      <c r="D19" s="24" t="s">
        <v>17</v>
      </c>
      <c r="E19" s="17">
        <v>16</v>
      </c>
      <c r="F19" s="17">
        <v>800</v>
      </c>
      <c r="G19" s="17">
        <v>1</v>
      </c>
      <c r="H19" s="23" t="s">
        <v>50</v>
      </c>
      <c r="I19" s="46">
        <v>1</v>
      </c>
      <c r="J19" s="22">
        <f t="shared" si="7"/>
        <v>2560</v>
      </c>
      <c r="K19" s="22">
        <f t="shared" si="8"/>
        <v>2304</v>
      </c>
      <c r="L19" s="22">
        <f t="shared" si="9"/>
        <v>16972.8</v>
      </c>
      <c r="M19" s="61">
        <v>1</v>
      </c>
      <c r="N19" s="20">
        <v>1</v>
      </c>
      <c r="O19" s="21">
        <f t="shared" si="10"/>
        <v>1530000</v>
      </c>
      <c r="P19" s="22">
        <f t="shared" si="11"/>
        <v>1530000</v>
      </c>
      <c r="Q19" s="19">
        <f t="shared" si="12"/>
        <v>90144.23076923078</v>
      </c>
      <c r="R19" s="33">
        <v>1</v>
      </c>
      <c r="S19" s="51">
        <v>1</v>
      </c>
      <c r="T19" s="30"/>
      <c r="U19" s="30"/>
      <c r="V19" s="30"/>
      <c r="W19" s="14"/>
    </row>
    <row r="20" spans="1:23" s="9" customFormat="1" ht="18" customHeight="1">
      <c r="A20" s="19">
        <f t="shared" si="13"/>
        <v>6</v>
      </c>
      <c r="B20" s="19" t="s">
        <v>1</v>
      </c>
      <c r="C20" s="57" t="s">
        <v>14</v>
      </c>
      <c r="D20" s="24" t="s">
        <v>17</v>
      </c>
      <c r="E20" s="17">
        <v>16</v>
      </c>
      <c r="F20" s="17">
        <v>800</v>
      </c>
      <c r="G20" s="17">
        <v>1</v>
      </c>
      <c r="H20" s="23" t="s">
        <v>50</v>
      </c>
      <c r="I20" s="46">
        <v>1</v>
      </c>
      <c r="J20" s="22">
        <f t="shared" si="7"/>
        <v>2560</v>
      </c>
      <c r="K20" s="22">
        <f t="shared" si="8"/>
        <v>2304</v>
      </c>
      <c r="L20" s="22">
        <f t="shared" si="9"/>
        <v>16972.8</v>
      </c>
      <c r="M20" s="61">
        <v>1</v>
      </c>
      <c r="N20" s="20">
        <v>1</v>
      </c>
      <c r="O20" s="21">
        <f t="shared" si="10"/>
        <v>1530000</v>
      </c>
      <c r="P20" s="22">
        <f t="shared" si="11"/>
        <v>1530000</v>
      </c>
      <c r="Q20" s="19">
        <f t="shared" si="12"/>
        <v>90144.23076923078</v>
      </c>
      <c r="R20" s="33">
        <v>1</v>
      </c>
      <c r="S20" s="51">
        <v>1</v>
      </c>
      <c r="T20" s="30"/>
      <c r="U20" s="30"/>
      <c r="V20" s="30"/>
      <c r="W20" s="14"/>
    </row>
    <row r="21" spans="1:23" s="9" customFormat="1" ht="18" customHeight="1">
      <c r="A21" s="19">
        <f t="shared" si="13"/>
        <v>7</v>
      </c>
      <c r="B21" s="19" t="s">
        <v>1</v>
      </c>
      <c r="C21" s="57" t="s">
        <v>15</v>
      </c>
      <c r="D21" s="24" t="s">
        <v>18</v>
      </c>
      <c r="E21" s="17">
        <v>13</v>
      </c>
      <c r="F21" s="17">
        <v>800</v>
      </c>
      <c r="G21" s="17">
        <v>1</v>
      </c>
      <c r="H21" s="23" t="s">
        <v>50</v>
      </c>
      <c r="I21" s="46">
        <v>1</v>
      </c>
      <c r="J21" s="22">
        <f t="shared" si="7"/>
        <v>2080</v>
      </c>
      <c r="K21" s="22">
        <f t="shared" si="8"/>
        <v>1872</v>
      </c>
      <c r="L21" s="22">
        <f t="shared" si="9"/>
        <v>13790.4</v>
      </c>
      <c r="M21" s="61">
        <v>1</v>
      </c>
      <c r="N21" s="20">
        <v>1</v>
      </c>
      <c r="O21" s="21">
        <f t="shared" si="10"/>
        <v>1530000</v>
      </c>
      <c r="P21" s="22">
        <f t="shared" si="11"/>
        <v>1530000</v>
      </c>
      <c r="Q21" s="19">
        <f t="shared" si="12"/>
        <v>110946.74556213018</v>
      </c>
      <c r="R21" s="33">
        <v>2</v>
      </c>
      <c r="S21" s="51">
        <v>2</v>
      </c>
      <c r="T21" s="30"/>
      <c r="U21" s="30"/>
      <c r="V21" s="30"/>
      <c r="W21" s="14"/>
    </row>
    <row r="22" spans="1:23" s="9" customFormat="1" ht="18" customHeight="1">
      <c r="A22" s="19">
        <f t="shared" si="13"/>
        <v>8</v>
      </c>
      <c r="B22" s="19" t="s">
        <v>1</v>
      </c>
      <c r="C22" s="57" t="s">
        <v>19</v>
      </c>
      <c r="D22" s="24" t="s">
        <v>20</v>
      </c>
      <c r="E22" s="17">
        <v>9</v>
      </c>
      <c r="F22" s="17">
        <v>450</v>
      </c>
      <c r="G22" s="17">
        <v>2</v>
      </c>
      <c r="H22" s="23" t="s">
        <v>50</v>
      </c>
      <c r="I22" s="46">
        <v>2</v>
      </c>
      <c r="J22" s="22">
        <f t="shared" si="7"/>
        <v>810</v>
      </c>
      <c r="K22" s="22">
        <f t="shared" si="8"/>
        <v>729</v>
      </c>
      <c r="L22" s="22">
        <f t="shared" si="9"/>
        <v>5370.3</v>
      </c>
      <c r="M22" s="61">
        <v>1</v>
      </c>
      <c r="N22" s="20">
        <v>1</v>
      </c>
      <c r="O22" s="21">
        <f t="shared" si="10"/>
        <v>1530000</v>
      </c>
      <c r="P22" s="22">
        <f t="shared" si="11"/>
        <v>1530000</v>
      </c>
      <c r="Q22" s="19">
        <f t="shared" si="12"/>
        <v>284900.2849002849</v>
      </c>
      <c r="R22" s="33">
        <v>2</v>
      </c>
      <c r="S22" s="51">
        <v>3</v>
      </c>
      <c r="T22" s="30"/>
      <c r="U22" s="30"/>
      <c r="V22" s="30"/>
      <c r="W22" s="14"/>
    </row>
    <row r="23" spans="1:22" s="14" customFormat="1" ht="18" customHeight="1">
      <c r="A23" s="19">
        <f t="shared" si="13"/>
        <v>9</v>
      </c>
      <c r="B23" s="19" t="s">
        <v>1</v>
      </c>
      <c r="C23" s="57" t="s">
        <v>10</v>
      </c>
      <c r="D23" s="24" t="s">
        <v>11</v>
      </c>
      <c r="E23" s="22">
        <v>17</v>
      </c>
      <c r="F23" s="22">
        <v>350</v>
      </c>
      <c r="G23" s="22">
        <v>2</v>
      </c>
      <c r="H23" s="22" t="s">
        <v>51</v>
      </c>
      <c r="I23" s="46">
        <v>2</v>
      </c>
      <c r="J23" s="22">
        <f t="shared" si="7"/>
        <v>1190</v>
      </c>
      <c r="K23" s="22">
        <f t="shared" si="8"/>
        <v>1071</v>
      </c>
      <c r="L23" s="22">
        <f t="shared" si="9"/>
        <v>7889.7</v>
      </c>
      <c r="M23" s="61">
        <v>1</v>
      </c>
      <c r="N23" s="20">
        <v>1</v>
      </c>
      <c r="O23" s="21">
        <f t="shared" si="10"/>
        <v>1530000</v>
      </c>
      <c r="P23" s="22">
        <f t="shared" si="11"/>
        <v>1530000</v>
      </c>
      <c r="Q23" s="19">
        <f t="shared" si="12"/>
        <v>193923.72333548803</v>
      </c>
      <c r="R23" s="30"/>
      <c r="S23" s="51">
        <v>1</v>
      </c>
      <c r="T23" s="30"/>
      <c r="U23" s="30"/>
      <c r="V23" s="30"/>
    </row>
    <row r="24" spans="1:22" s="14" customFormat="1" ht="18" customHeight="1">
      <c r="A24" s="19">
        <f t="shared" si="13"/>
        <v>10</v>
      </c>
      <c r="B24" s="19" t="s">
        <v>1</v>
      </c>
      <c r="C24" s="58" t="s">
        <v>52</v>
      </c>
      <c r="D24" s="24" t="s">
        <v>53</v>
      </c>
      <c r="E24" s="22">
        <v>11</v>
      </c>
      <c r="F24" s="22">
        <v>350</v>
      </c>
      <c r="G24" s="22">
        <v>2</v>
      </c>
      <c r="H24" s="41" t="s">
        <v>49</v>
      </c>
      <c r="I24" s="46">
        <v>4</v>
      </c>
      <c r="J24" s="22">
        <f t="shared" si="7"/>
        <v>770</v>
      </c>
      <c r="K24" s="22">
        <f t="shared" si="8"/>
        <v>693</v>
      </c>
      <c r="L24" s="22">
        <f t="shared" si="9"/>
        <v>5105.1</v>
      </c>
      <c r="M24" s="61">
        <v>1</v>
      </c>
      <c r="N24" s="20">
        <v>1</v>
      </c>
      <c r="O24" s="21">
        <f t="shared" si="10"/>
        <v>1530000</v>
      </c>
      <c r="P24" s="22">
        <f t="shared" si="11"/>
        <v>1530000</v>
      </c>
      <c r="Q24" s="19">
        <f t="shared" si="12"/>
        <v>299700.2997002997</v>
      </c>
      <c r="R24" s="30"/>
      <c r="S24" s="51"/>
      <c r="T24" s="30"/>
      <c r="U24" s="30"/>
      <c r="V24" s="30"/>
    </row>
    <row r="25" spans="1:22" s="14" customFormat="1" ht="18" customHeight="1">
      <c r="A25" s="19">
        <f>A24+1</f>
        <v>11</v>
      </c>
      <c r="B25" s="53" t="s">
        <v>1</v>
      </c>
      <c r="C25" s="58" t="s">
        <v>65</v>
      </c>
      <c r="D25" s="24" t="s">
        <v>66</v>
      </c>
      <c r="E25" s="22">
        <v>7</v>
      </c>
      <c r="F25" s="22">
        <v>300</v>
      </c>
      <c r="G25" s="22">
        <v>2</v>
      </c>
      <c r="H25" s="41" t="s">
        <v>50</v>
      </c>
      <c r="I25" s="46">
        <v>1</v>
      </c>
      <c r="J25" s="22">
        <f t="shared" si="7"/>
        <v>420</v>
      </c>
      <c r="K25" s="22">
        <f t="shared" si="8"/>
        <v>378</v>
      </c>
      <c r="L25" s="22">
        <f t="shared" si="9"/>
        <v>2784.6</v>
      </c>
      <c r="M25" s="61">
        <v>1</v>
      </c>
      <c r="N25" s="20">
        <v>1</v>
      </c>
      <c r="O25" s="21">
        <f t="shared" si="10"/>
        <v>1530000</v>
      </c>
      <c r="P25" s="22">
        <f t="shared" si="11"/>
        <v>1530000</v>
      </c>
      <c r="Q25" s="19">
        <f t="shared" si="12"/>
        <v>549450.5494505495</v>
      </c>
      <c r="R25" s="30"/>
      <c r="S25" s="51"/>
      <c r="T25" s="30"/>
      <c r="U25" s="30"/>
      <c r="V25" s="30"/>
    </row>
    <row r="26" spans="1:22" s="14" customFormat="1" ht="18" customHeight="1">
      <c r="A26" s="19">
        <f>A25+1</f>
        <v>12</v>
      </c>
      <c r="B26" s="53" t="s">
        <v>1</v>
      </c>
      <c r="C26" s="58" t="s">
        <v>67</v>
      </c>
      <c r="D26" s="24" t="s">
        <v>68</v>
      </c>
      <c r="E26" s="22">
        <v>9</v>
      </c>
      <c r="F26" s="22">
        <v>450</v>
      </c>
      <c r="G26" s="22">
        <v>2</v>
      </c>
      <c r="H26" s="41" t="s">
        <v>69</v>
      </c>
      <c r="I26" s="46">
        <v>2</v>
      </c>
      <c r="J26" s="22">
        <f t="shared" si="7"/>
        <v>810</v>
      </c>
      <c r="K26" s="22">
        <f t="shared" si="8"/>
        <v>729</v>
      </c>
      <c r="L26" s="22">
        <f t="shared" si="9"/>
        <v>5370.3</v>
      </c>
      <c r="M26" s="61">
        <v>1</v>
      </c>
      <c r="N26" s="20">
        <v>1</v>
      </c>
      <c r="O26" s="21">
        <f t="shared" si="10"/>
        <v>1530000</v>
      </c>
      <c r="P26" s="22">
        <f t="shared" si="11"/>
        <v>1530000</v>
      </c>
      <c r="Q26" s="19">
        <f t="shared" si="12"/>
        <v>284900.2849002849</v>
      </c>
      <c r="R26" s="30"/>
      <c r="S26" s="51"/>
      <c r="T26" s="30"/>
      <c r="U26" s="30"/>
      <c r="V26" s="30"/>
    </row>
    <row r="27" spans="1:22" s="14" customFormat="1" ht="18" customHeight="1">
      <c r="A27" s="19">
        <f>A26+1</f>
        <v>13</v>
      </c>
      <c r="B27" s="53" t="s">
        <v>1</v>
      </c>
      <c r="C27" s="58" t="s">
        <v>70</v>
      </c>
      <c r="D27" s="24" t="s">
        <v>71</v>
      </c>
      <c r="E27" s="22">
        <v>17</v>
      </c>
      <c r="F27" s="22">
        <v>1300</v>
      </c>
      <c r="G27" s="22">
        <v>3</v>
      </c>
      <c r="H27" s="41" t="s">
        <v>69</v>
      </c>
      <c r="I27" s="46">
        <v>3</v>
      </c>
      <c r="J27" s="22">
        <f t="shared" si="7"/>
        <v>4420</v>
      </c>
      <c r="K27" s="22">
        <f t="shared" si="8"/>
        <v>3978</v>
      </c>
      <c r="L27" s="22">
        <f t="shared" si="9"/>
        <v>29304.6</v>
      </c>
      <c r="M27" s="61">
        <v>1</v>
      </c>
      <c r="N27" s="20">
        <v>1</v>
      </c>
      <c r="O27" s="21">
        <f t="shared" si="10"/>
        <v>1530000</v>
      </c>
      <c r="P27" s="22">
        <f t="shared" si="11"/>
        <v>1530000</v>
      </c>
      <c r="Q27" s="19">
        <f t="shared" si="12"/>
        <v>52210.23320570832</v>
      </c>
      <c r="R27" s="30"/>
      <c r="S27" s="51"/>
      <c r="T27" s="30"/>
      <c r="U27" s="30"/>
      <c r="V27" s="30"/>
    </row>
    <row r="28" spans="1:23" s="9" customFormat="1" ht="25.5" customHeight="1">
      <c r="A28" s="79" t="s">
        <v>60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  <c r="R28" s="33"/>
      <c r="S28" s="51"/>
      <c r="T28" s="30"/>
      <c r="U28" s="30"/>
      <c r="V28" s="30"/>
      <c r="W28" s="14"/>
    </row>
    <row r="29" spans="1:27" s="12" customFormat="1" ht="20.25" customHeight="1">
      <c r="A29" s="35">
        <v>1</v>
      </c>
      <c r="B29" s="35" t="s">
        <v>1</v>
      </c>
      <c r="C29" s="31" t="s">
        <v>43</v>
      </c>
      <c r="D29" s="31" t="s">
        <v>44</v>
      </c>
      <c r="E29" s="36">
        <v>5</v>
      </c>
      <c r="F29" s="36">
        <v>460</v>
      </c>
      <c r="G29" s="36">
        <v>1</v>
      </c>
      <c r="H29" s="23" t="s">
        <v>50</v>
      </c>
      <c r="I29" s="46">
        <v>1</v>
      </c>
      <c r="J29" s="22">
        <f>E29*F29/5</f>
        <v>460</v>
      </c>
      <c r="K29" s="22">
        <f>J29*15%*6</f>
        <v>414</v>
      </c>
      <c r="L29" s="22">
        <f>(J29*5.7*5.5+K29*2)/5</f>
        <v>3049.8</v>
      </c>
      <c r="M29" s="61">
        <v>1</v>
      </c>
      <c r="N29" s="20">
        <v>1</v>
      </c>
      <c r="O29" s="21">
        <f>45*22500</f>
        <v>1012500</v>
      </c>
      <c r="P29" s="22">
        <f>O29*N29*M29</f>
        <v>1012500</v>
      </c>
      <c r="Q29" s="19">
        <f>(O29/L29)*1000</f>
        <v>331988.9828841235</v>
      </c>
      <c r="R29" s="32">
        <v>3</v>
      </c>
      <c r="S29" s="49">
        <v>3</v>
      </c>
      <c r="T29" s="29"/>
      <c r="U29" s="29"/>
      <c r="V29" s="29"/>
      <c r="X29" s="11"/>
      <c r="Y29" s="11"/>
      <c r="Z29" s="11"/>
      <c r="AA29" s="11"/>
    </row>
    <row r="30" spans="1:22" s="7" customFormat="1" ht="20.25" customHeight="1">
      <c r="A30" s="25"/>
      <c r="B30" s="26"/>
      <c r="C30" s="75" t="s">
        <v>33</v>
      </c>
      <c r="D30" s="76"/>
      <c r="E30" s="3"/>
      <c r="F30" s="3"/>
      <c r="G30" s="3"/>
      <c r="H30" s="3"/>
      <c r="I30" s="45">
        <f>SUM(I5:I29)</f>
        <v>46</v>
      </c>
      <c r="J30" s="42"/>
      <c r="K30" s="42"/>
      <c r="L30" s="42"/>
      <c r="M30" s="62"/>
      <c r="N30" s="42"/>
      <c r="O30" s="42"/>
      <c r="P30" s="42"/>
      <c r="Q30" s="42"/>
      <c r="R30" s="37"/>
      <c r="S30" s="52"/>
      <c r="T30" s="27"/>
      <c r="U30" s="27"/>
      <c r="V30" s="27"/>
    </row>
    <row r="31" spans="1:15" ht="34.5" customHeight="1">
      <c r="A31" s="38"/>
      <c r="G31" s="27"/>
      <c r="H31" s="27"/>
      <c r="I31" s="48"/>
      <c r="M31" s="63"/>
      <c r="O31" s="39"/>
    </row>
    <row r="32" spans="3:15" ht="34.5" customHeight="1">
      <c r="C32" s="40"/>
      <c r="G32" s="27"/>
      <c r="H32" s="27"/>
      <c r="I32" s="48"/>
      <c r="O32" s="39"/>
    </row>
    <row r="33" spans="7:15" ht="34.5" customHeight="1">
      <c r="G33" s="27"/>
      <c r="H33" s="27"/>
      <c r="I33" s="48"/>
      <c r="O33" s="39"/>
    </row>
    <row r="34" spans="7:12" ht="34.5" customHeight="1">
      <c r="G34" s="27"/>
      <c r="H34" s="27"/>
      <c r="I34" s="48"/>
      <c r="L34" s="39"/>
    </row>
    <row r="35" spans="7:12" ht="34.5" customHeight="1">
      <c r="G35" s="27"/>
      <c r="H35" s="27"/>
      <c r="I35" s="48"/>
      <c r="L35" s="39"/>
    </row>
    <row r="36" spans="7:12" ht="34.5" customHeight="1">
      <c r="G36" s="27"/>
      <c r="H36" s="27"/>
      <c r="I36" s="48"/>
      <c r="L36" s="39"/>
    </row>
    <row r="37" spans="7:12" ht="34.5" customHeight="1">
      <c r="G37" s="27"/>
      <c r="H37" s="27"/>
      <c r="I37" s="48"/>
      <c r="L37" s="39"/>
    </row>
    <row r="38" spans="7:12" ht="15.75">
      <c r="G38" s="27"/>
      <c r="H38" s="27"/>
      <c r="I38" s="48"/>
      <c r="L38" s="39"/>
    </row>
    <row r="39" spans="7:15" ht="15.75">
      <c r="G39" s="27"/>
      <c r="H39" s="27"/>
      <c r="I39" s="48"/>
      <c r="O39" s="39"/>
    </row>
    <row r="40" spans="7:15" ht="15.75">
      <c r="G40" s="27"/>
      <c r="H40" s="27"/>
      <c r="I40" s="48"/>
      <c r="O40" s="39"/>
    </row>
    <row r="41" spans="7:15" ht="15.75">
      <c r="G41" s="27"/>
      <c r="H41" s="27"/>
      <c r="I41" s="48"/>
      <c r="O41" s="39"/>
    </row>
    <row r="42" spans="7:15" ht="15.75">
      <c r="G42" s="27"/>
      <c r="H42" s="27"/>
      <c r="I42" s="48"/>
      <c r="O42" s="39"/>
    </row>
    <row r="43" spans="7:15" ht="15.75">
      <c r="G43" s="27"/>
      <c r="H43" s="27"/>
      <c r="I43" s="48"/>
      <c r="O43" s="39"/>
    </row>
    <row r="44" spans="7:15" ht="15.75">
      <c r="G44" s="27"/>
      <c r="H44" s="27"/>
      <c r="I44" s="48"/>
      <c r="O44" s="39"/>
    </row>
    <row r="45" spans="7:15" ht="15.75">
      <c r="G45" s="27"/>
      <c r="H45" s="27"/>
      <c r="I45" s="48"/>
      <c r="O45" s="39"/>
    </row>
    <row r="46" spans="7:15" ht="15.75">
      <c r="G46" s="27"/>
      <c r="H46" s="27"/>
      <c r="I46" s="48"/>
      <c r="O46" s="39"/>
    </row>
    <row r="47" spans="7:15" ht="15.75">
      <c r="G47" s="27"/>
      <c r="H47" s="27"/>
      <c r="I47" s="48"/>
      <c r="O47" s="39"/>
    </row>
    <row r="48" spans="7:15" ht="15.75">
      <c r="G48" s="27"/>
      <c r="H48" s="27"/>
      <c r="I48" s="48"/>
      <c r="O48" s="39"/>
    </row>
    <row r="49" spans="7:15" ht="15.75">
      <c r="G49" s="27"/>
      <c r="H49" s="27"/>
      <c r="I49" s="48"/>
      <c r="O49" s="39"/>
    </row>
    <row r="50" spans="7:15" ht="15.75">
      <c r="G50" s="27"/>
      <c r="H50" s="27"/>
      <c r="I50" s="48"/>
      <c r="O50" s="39"/>
    </row>
    <row r="51" spans="7:15" ht="15.75">
      <c r="G51" s="27"/>
      <c r="H51" s="27"/>
      <c r="I51" s="48"/>
      <c r="O51" s="39"/>
    </row>
    <row r="52" spans="7:15" ht="15.75">
      <c r="G52" s="27"/>
      <c r="H52" s="27"/>
      <c r="I52" s="48"/>
      <c r="O52" s="39"/>
    </row>
    <row r="53" spans="7:15" ht="15.75">
      <c r="G53" s="27"/>
      <c r="H53" s="27"/>
      <c r="I53" s="48"/>
      <c r="O53" s="39"/>
    </row>
    <row r="54" spans="7:15" ht="15.75">
      <c r="G54" s="27"/>
      <c r="H54" s="27"/>
      <c r="I54" s="48"/>
      <c r="O54" s="39"/>
    </row>
    <row r="55" spans="7:15" ht="15.75">
      <c r="G55" s="27"/>
      <c r="H55" s="27"/>
      <c r="I55" s="48"/>
      <c r="O55" s="39"/>
    </row>
    <row r="56" spans="7:15" ht="15.75">
      <c r="G56" s="27"/>
      <c r="H56" s="27"/>
      <c r="I56" s="48"/>
      <c r="O56" s="39"/>
    </row>
    <row r="57" spans="7:15" ht="15.75">
      <c r="G57" s="27"/>
      <c r="H57" s="27"/>
      <c r="I57" s="48"/>
      <c r="O57" s="39"/>
    </row>
    <row r="58" spans="7:15" ht="15.75">
      <c r="G58" s="27"/>
      <c r="H58" s="27"/>
      <c r="I58" s="48"/>
      <c r="O58" s="39"/>
    </row>
    <row r="59" spans="7:15" ht="15.75">
      <c r="G59" s="27"/>
      <c r="H59" s="27"/>
      <c r="I59" s="48"/>
      <c r="O59" s="39"/>
    </row>
    <row r="60" spans="7:15" ht="15.75">
      <c r="G60" s="27"/>
      <c r="H60" s="27"/>
      <c r="I60" s="48"/>
      <c r="O60" s="39"/>
    </row>
    <row r="61" spans="7:15" ht="15.75">
      <c r="G61" s="27"/>
      <c r="H61" s="27"/>
      <c r="I61" s="48"/>
      <c r="O61" s="39"/>
    </row>
    <row r="62" spans="7:15" ht="15.75">
      <c r="G62" s="27"/>
      <c r="H62" s="27"/>
      <c r="I62" s="48"/>
      <c r="O62" s="39"/>
    </row>
    <row r="63" spans="7:15" ht="15.75">
      <c r="G63" s="27"/>
      <c r="H63" s="27"/>
      <c r="I63" s="48"/>
      <c r="O63" s="39"/>
    </row>
    <row r="64" spans="7:15" ht="15.75">
      <c r="G64" s="27"/>
      <c r="H64" s="27"/>
      <c r="I64" s="48"/>
      <c r="O64" s="39"/>
    </row>
    <row r="65" spans="7:15" ht="15.75">
      <c r="G65" s="27"/>
      <c r="H65" s="27"/>
      <c r="I65" s="48"/>
      <c r="O65" s="39"/>
    </row>
    <row r="66" spans="7:15" ht="15.75">
      <c r="G66" s="27"/>
      <c r="H66" s="27"/>
      <c r="I66" s="48"/>
      <c r="O66" s="39"/>
    </row>
    <row r="67" spans="7:15" ht="15.75">
      <c r="G67" s="27"/>
      <c r="H67" s="27"/>
      <c r="I67" s="48"/>
      <c r="O67" s="39"/>
    </row>
    <row r="68" spans="7:15" ht="15.75">
      <c r="G68" s="27"/>
      <c r="H68" s="27"/>
      <c r="I68" s="48"/>
      <c r="O68" s="39"/>
    </row>
    <row r="69" spans="7:15" ht="15.75">
      <c r="G69" s="27"/>
      <c r="H69" s="27"/>
      <c r="I69" s="48"/>
      <c r="O69" s="39"/>
    </row>
    <row r="70" spans="7:15" ht="15.75">
      <c r="G70" s="27"/>
      <c r="H70" s="27"/>
      <c r="I70" s="48"/>
      <c r="O70" s="39"/>
    </row>
    <row r="71" spans="7:15" ht="15.75">
      <c r="G71" s="27"/>
      <c r="H71" s="27"/>
      <c r="I71" s="48"/>
      <c r="O71" s="39"/>
    </row>
    <row r="72" spans="7:15" ht="15.75">
      <c r="G72" s="27"/>
      <c r="H72" s="27"/>
      <c r="I72" s="48"/>
      <c r="O72" s="39"/>
    </row>
    <row r="73" spans="7:15" ht="15.75">
      <c r="G73" s="27"/>
      <c r="H73" s="27"/>
      <c r="I73" s="48"/>
      <c r="O73" s="39"/>
    </row>
    <row r="74" spans="7:15" ht="15.75">
      <c r="G74" s="27"/>
      <c r="H74" s="27"/>
      <c r="I74" s="48"/>
      <c r="O74" s="39"/>
    </row>
    <row r="75" spans="7:15" ht="15.75">
      <c r="G75" s="27"/>
      <c r="H75" s="27"/>
      <c r="I75" s="48"/>
      <c r="O75" s="39"/>
    </row>
    <row r="76" spans="7:15" ht="15.75">
      <c r="G76" s="27"/>
      <c r="H76" s="27"/>
      <c r="I76" s="48"/>
      <c r="O76" s="39"/>
    </row>
    <row r="77" spans="7:15" ht="15.75">
      <c r="G77" s="27"/>
      <c r="H77" s="27"/>
      <c r="I77" s="48"/>
      <c r="O77" s="39"/>
    </row>
    <row r="78" spans="7:15" ht="15.75">
      <c r="G78" s="27"/>
      <c r="H78" s="27"/>
      <c r="I78" s="48"/>
      <c r="O78" s="39"/>
    </row>
    <row r="79" spans="7:15" ht="15.75">
      <c r="G79" s="27"/>
      <c r="H79" s="27"/>
      <c r="I79" s="48"/>
      <c r="O79" s="39"/>
    </row>
    <row r="80" spans="7:15" ht="15.75">
      <c r="G80" s="27"/>
      <c r="H80" s="27"/>
      <c r="I80" s="48"/>
      <c r="O80" s="39"/>
    </row>
    <row r="81" spans="7:15" ht="15.75">
      <c r="G81" s="27"/>
      <c r="H81" s="27"/>
      <c r="I81" s="48"/>
      <c r="O81" s="39"/>
    </row>
    <row r="82" spans="7:15" ht="15.75">
      <c r="G82" s="27"/>
      <c r="H82" s="27"/>
      <c r="I82" s="48"/>
      <c r="O82" s="39"/>
    </row>
    <row r="83" spans="7:15" ht="15.75">
      <c r="G83" s="27"/>
      <c r="H83" s="27"/>
      <c r="I83" s="48"/>
      <c r="O83" s="39"/>
    </row>
    <row r="84" spans="7:15" ht="15.75">
      <c r="G84" s="27"/>
      <c r="H84" s="27"/>
      <c r="I84" s="48"/>
      <c r="O84" s="39"/>
    </row>
    <row r="85" spans="7:15" ht="15.75">
      <c r="G85" s="27"/>
      <c r="H85" s="27"/>
      <c r="I85" s="48"/>
      <c r="O85" s="39"/>
    </row>
    <row r="86" spans="7:15" ht="15.75">
      <c r="G86" s="27"/>
      <c r="H86" s="27"/>
      <c r="I86" s="48"/>
      <c r="O86" s="39"/>
    </row>
    <row r="87" spans="7:15" ht="15.75">
      <c r="G87" s="27"/>
      <c r="H87" s="27"/>
      <c r="I87" s="48"/>
      <c r="O87" s="39"/>
    </row>
    <row r="88" spans="7:15" ht="15.75">
      <c r="G88" s="27"/>
      <c r="H88" s="27"/>
      <c r="I88" s="48"/>
      <c r="O88" s="39"/>
    </row>
    <row r="89" spans="7:15" ht="15.75">
      <c r="G89" s="27"/>
      <c r="H89" s="27"/>
      <c r="I89" s="48"/>
      <c r="O89" s="39"/>
    </row>
    <row r="90" spans="7:15" ht="15.75">
      <c r="G90" s="27"/>
      <c r="H90" s="27"/>
      <c r="I90" s="48"/>
      <c r="O90" s="39"/>
    </row>
    <row r="91" spans="7:15" ht="15.75">
      <c r="G91" s="27"/>
      <c r="H91" s="27"/>
      <c r="I91" s="48"/>
      <c r="O91" s="39"/>
    </row>
  </sheetData>
  <sheetProtection/>
  <mergeCells count="6">
    <mergeCell ref="C30:D30"/>
    <mergeCell ref="A1:P1"/>
    <mergeCell ref="A4:B4"/>
    <mergeCell ref="A14:Q14"/>
    <mergeCell ref="A28:Q28"/>
    <mergeCell ref="O2:Q2"/>
  </mergeCells>
  <conditionalFormatting sqref="C13">
    <cfRule type="expression" priority="1" dxfId="1" stopIfTrue="1">
      <formula>C13</formula>
    </cfRule>
  </conditionalFormatting>
  <dataValidations count="1">
    <dataValidation allowBlank="1" showErrorMessage="1" sqref="C13 C7 C24:C27"/>
  </dataValidations>
  <printOptions/>
  <pageMargins left="0.34" right="0.21" top="0.34" bottom="0.33" header="0.3" footer="0.3"/>
  <pageSetup horizontalDpi="600" verticalDpi="600" orientation="portrait" paperSize="9" scale="7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phuongha</dc:creator>
  <cp:keywords/>
  <dc:description/>
  <cp:lastModifiedBy>Sky123.Org</cp:lastModifiedBy>
  <cp:lastPrinted>2019-12-10T03:30:10Z</cp:lastPrinted>
  <dcterms:created xsi:type="dcterms:W3CDTF">2008-04-02T04:00:11Z</dcterms:created>
  <dcterms:modified xsi:type="dcterms:W3CDTF">2020-05-29T09:00:18Z</dcterms:modified>
  <cp:category/>
  <cp:version/>
  <cp:contentType/>
  <cp:contentStatus/>
</cp:coreProperties>
</file>