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10" yWindow="645" windowWidth="9765" windowHeight="11235" activeTab="0"/>
  </bookViews>
  <sheets>
    <sheet name="LCD HN" sheetId="1" r:id="rId1"/>
  </sheets>
  <definedNames>
    <definedName name="_xlnm._FilterDatabase" localSheetId="0" hidden="1">'LCD HN'!$A$9:$R$367</definedName>
    <definedName name="Mipec_Lotte_Mart___Thang_kính">#REF!</definedName>
  </definedNames>
  <calcPr fullCalcOnLoad="1"/>
</workbook>
</file>

<file path=xl/comments1.xml><?xml version="1.0" encoding="utf-8"?>
<comments xmlns="http://schemas.openxmlformats.org/spreadsheetml/2006/main">
  <authors>
    <author>Binhae319</author>
    <author>Binh</author>
    <author>Duy</author>
    <author>Lioness</author>
    <author>Thanh Nga</author>
    <author>tsti</author>
  </authors>
  <commentList>
    <comment ref="D21" authorId="0">
      <text>
        <r>
          <rPr>
            <b/>
            <sz val="9"/>
            <rFont val="Tahoma"/>
            <family val="2"/>
          </rPr>
          <t>Binhae319:</t>
        </r>
        <r>
          <rPr>
            <sz val="9"/>
            <rFont val="Tahoma"/>
            <family val="2"/>
          </rPr>
          <t xml:space="preserve">
tầng hầm b1
thang kính=thang trong 
</t>
        </r>
      </text>
    </comment>
    <comment ref="D62" authorId="1">
      <text>
        <r>
          <rPr>
            <b/>
            <sz val="9"/>
            <rFont val="Tahoma"/>
            <family val="2"/>
          </rPr>
          <t>Binh:</t>
        </r>
        <r>
          <rPr>
            <sz val="9"/>
            <rFont val="Tahoma"/>
            <family val="2"/>
          </rPr>
          <t xml:space="preserve">
trừ KH về BDS, siêu thị 
</t>
        </r>
      </text>
    </comment>
    <comment ref="D185" authorId="2">
      <text>
        <r>
          <rPr>
            <b/>
            <sz val="9"/>
            <rFont val="Tahoma"/>
            <family val="2"/>
          </rPr>
          <t>Duy:</t>
        </r>
        <r>
          <rPr>
            <sz val="9"/>
            <rFont val="Tahoma"/>
            <family val="2"/>
          </rPr>
          <t xml:space="preserve">
Sảnh thang H1 và H2</t>
        </r>
      </text>
    </comment>
    <comment ref="D186" authorId="2">
      <text>
        <r>
          <rPr>
            <b/>
            <sz val="9"/>
            <rFont val="Tahoma"/>
            <family val="2"/>
          </rPr>
          <t>Duy:</t>
        </r>
        <r>
          <rPr>
            <sz val="9"/>
            <rFont val="Tahoma"/>
            <family val="2"/>
          </rPr>
          <t xml:space="preserve">
Sảnh thang H1</t>
        </r>
      </text>
    </comment>
    <comment ref="I210" authorId="0">
      <text>
        <r>
          <rPr>
            <b/>
            <sz val="9"/>
            <rFont val="Tahoma"/>
            <family val="2"/>
          </rPr>
          <t>Binhae319:</t>
        </r>
        <r>
          <rPr>
            <sz val="9"/>
            <rFont val="Tahoma"/>
            <family val="2"/>
          </rPr>
          <t xml:space="preserve">
trong 1 thang </t>
        </r>
      </text>
    </comment>
    <comment ref="D296" authorId="1">
      <text>
        <r>
          <t/>
        </r>
      </text>
    </comment>
    <comment ref="E66" authorId="3">
      <text>
        <r>
          <rPr>
            <b/>
            <sz val="9"/>
            <rFont val="Tahoma"/>
            <family val="2"/>
          </rPr>
          <t>Lioness:</t>
        </r>
        <r>
          <rPr>
            <sz val="9"/>
            <rFont val="Tahoma"/>
            <family val="2"/>
          </rPr>
          <t xml:space="preserve">
hầm B2</t>
        </r>
      </text>
    </comment>
    <comment ref="J220" authorId="3">
      <text>
        <r>
          <rPr>
            <b/>
            <sz val="9"/>
            <rFont val="Tahoma"/>
            <family val="2"/>
          </rPr>
          <t>+ 1 tầng hầm.</t>
        </r>
      </text>
    </comment>
    <comment ref="J70" authorId="3">
      <text>
        <r>
          <rPr>
            <b/>
            <sz val="9"/>
            <rFont val="Tahoma"/>
            <family val="2"/>
          </rPr>
          <t>3 hầm</t>
        </r>
      </text>
    </comment>
    <comment ref="J71" authorId="3">
      <text>
        <r>
          <rPr>
            <b/>
            <sz val="9"/>
            <rFont val="Tahoma"/>
            <family val="2"/>
          </rPr>
          <t>3 hầm</t>
        </r>
      </text>
    </comment>
    <comment ref="J72" authorId="4">
      <text>
        <r>
          <rPr>
            <b/>
            <sz val="9"/>
            <rFont val="Tahoma"/>
            <family val="2"/>
          </rPr>
          <t>Thanh Nga:</t>
        </r>
        <r>
          <rPr>
            <sz val="9"/>
            <rFont val="Tahoma"/>
            <family val="2"/>
          </rPr>
          <t xml:space="preserve">
4 hầm</t>
        </r>
      </text>
    </comment>
    <comment ref="J73" authorId="4">
      <text>
        <r>
          <rPr>
            <b/>
            <sz val="9"/>
            <rFont val="Tahoma"/>
            <family val="2"/>
          </rPr>
          <t>Thanh Nga:</t>
        </r>
        <r>
          <rPr>
            <sz val="9"/>
            <rFont val="Tahoma"/>
            <family val="2"/>
          </rPr>
          <t xml:space="preserve">
4 hầm
</t>
        </r>
      </text>
    </comment>
    <comment ref="J74" authorId="4">
      <text>
        <r>
          <rPr>
            <b/>
            <sz val="9"/>
            <rFont val="Tahoma"/>
            <family val="2"/>
          </rPr>
          <t>Thanh Nga:</t>
        </r>
        <r>
          <rPr>
            <sz val="9"/>
            <rFont val="Tahoma"/>
            <family val="2"/>
          </rPr>
          <t xml:space="preserve">
4 hầm</t>
        </r>
      </text>
    </comment>
    <comment ref="J75" authorId="4">
      <text>
        <r>
          <rPr>
            <b/>
            <sz val="9"/>
            <rFont val="Tahoma"/>
            <family val="2"/>
          </rPr>
          <t>Thanh Nga:</t>
        </r>
        <r>
          <rPr>
            <sz val="9"/>
            <rFont val="Tahoma"/>
            <family val="2"/>
          </rPr>
          <t xml:space="preserve">
4 hầm</t>
        </r>
      </text>
    </comment>
    <comment ref="I306" authorId="4">
      <text>
        <r>
          <rPr>
            <b/>
            <sz val="9"/>
            <rFont val="Tahoma"/>
            <family val="2"/>
          </rPr>
          <t>Thanh Nga:</t>
        </r>
        <r>
          <rPr>
            <sz val="9"/>
            <rFont val="Tahoma"/>
            <family val="2"/>
          </rPr>
          <t xml:space="preserve">
trong 1 thang máy </t>
        </r>
      </text>
    </comment>
    <comment ref="J306" authorId="4">
      <text>
        <r>
          <rPr>
            <b/>
            <sz val="9"/>
            <rFont val="Tahoma"/>
            <family val="2"/>
          </rPr>
          <t>Thanh Nga:</t>
        </r>
        <r>
          <rPr>
            <sz val="9"/>
            <rFont val="Tahoma"/>
            <family val="2"/>
          </rPr>
          <t xml:space="preserve">
1 hầm</t>
        </r>
      </text>
    </comment>
    <comment ref="J221" authorId="4">
      <text>
        <r>
          <rPr>
            <b/>
            <sz val="9"/>
            <rFont val="Tahoma"/>
            <family val="2"/>
          </rPr>
          <t>Thanh Nga:</t>
        </r>
        <r>
          <rPr>
            <sz val="9"/>
            <rFont val="Tahoma"/>
            <family val="2"/>
          </rPr>
          <t xml:space="preserve">
1 hầm</t>
        </r>
      </text>
    </comment>
    <comment ref="J76" authorId="5">
      <text>
        <r>
          <rPr>
            <b/>
            <sz val="9"/>
            <rFont val="Tahoma"/>
            <family val="2"/>
          </rPr>
          <t>My Linh:</t>
        </r>
        <r>
          <rPr>
            <sz val="9"/>
            <rFont val="Tahoma"/>
            <family val="2"/>
          </rPr>
          <t xml:space="preserve">
4 Hầm</t>
        </r>
      </text>
    </comment>
    <comment ref="J77" authorId="5">
      <text>
        <r>
          <rPr>
            <b/>
            <sz val="9"/>
            <rFont val="Tahoma"/>
            <family val="2"/>
          </rPr>
          <t xml:space="preserve">My Linh:
</t>
        </r>
        <r>
          <rPr>
            <sz val="9"/>
            <rFont val="Tahoma"/>
            <family val="2"/>
          </rPr>
          <t>4 Hầm</t>
        </r>
      </text>
    </comment>
    <comment ref="J78" authorId="5">
      <text>
        <r>
          <rPr>
            <b/>
            <sz val="9"/>
            <rFont val="Tahoma"/>
            <family val="2"/>
          </rPr>
          <t xml:space="preserve">My Linh:
</t>
        </r>
        <r>
          <rPr>
            <sz val="9"/>
            <rFont val="Tahoma"/>
            <family val="2"/>
          </rPr>
          <t>4 Hầm</t>
        </r>
      </text>
    </comment>
    <comment ref="J222" authorId="5">
      <text>
        <r>
          <rPr>
            <b/>
            <sz val="9"/>
            <rFont val="Tahoma"/>
            <family val="2"/>
          </rPr>
          <t>1 hầm</t>
        </r>
        <r>
          <rPr>
            <sz val="9"/>
            <rFont val="Tahoma"/>
            <family val="2"/>
          </rPr>
          <t xml:space="preserve">
</t>
        </r>
      </text>
    </comment>
    <comment ref="J307" authorId="5">
      <text>
        <r>
          <rPr>
            <b/>
            <sz val="9"/>
            <rFont val="Tahoma"/>
            <family val="2"/>
          </rPr>
          <t>1 hầm</t>
        </r>
        <r>
          <rPr>
            <sz val="9"/>
            <rFont val="Tahoma"/>
            <family val="2"/>
          </rPr>
          <t xml:space="preserve">
</t>
        </r>
      </text>
    </comment>
    <comment ref="J308" authorId="5">
      <text>
        <r>
          <rPr>
            <b/>
            <sz val="9"/>
            <rFont val="Tahoma"/>
            <family val="2"/>
          </rPr>
          <t>1 hầm</t>
        </r>
        <r>
          <rPr>
            <sz val="9"/>
            <rFont val="Tahoma"/>
            <family val="2"/>
          </rPr>
          <t xml:space="preserve">
</t>
        </r>
      </text>
    </comment>
    <comment ref="J309" authorId="5">
      <text>
        <r>
          <rPr>
            <b/>
            <sz val="9"/>
            <rFont val="Tahoma"/>
            <family val="2"/>
          </rPr>
          <t>1 hầm</t>
        </r>
        <r>
          <rPr>
            <sz val="9"/>
            <rFont val="Tahoma"/>
            <family val="2"/>
          </rPr>
          <t xml:space="preserve">
</t>
        </r>
      </text>
    </comment>
    <comment ref="J47" authorId="5">
      <text>
        <r>
          <rPr>
            <b/>
            <sz val="9"/>
            <rFont val="Tahoma"/>
            <family val="2"/>
          </rPr>
          <t>4 hầm</t>
        </r>
        <r>
          <rPr>
            <sz val="9"/>
            <rFont val="Tahoma"/>
            <family val="2"/>
          </rPr>
          <t xml:space="preserve">
</t>
        </r>
      </text>
    </comment>
    <comment ref="J48" authorId="5">
      <text>
        <r>
          <rPr>
            <b/>
            <sz val="9"/>
            <rFont val="Tahoma"/>
            <family val="2"/>
          </rPr>
          <t>4 hầm</t>
        </r>
        <r>
          <rPr>
            <sz val="9"/>
            <rFont val="Tahoma"/>
            <family val="2"/>
          </rPr>
          <t xml:space="preserve">
</t>
        </r>
      </text>
    </comment>
    <comment ref="J374" authorId="4">
      <text>
        <r>
          <rPr>
            <b/>
            <sz val="9"/>
            <rFont val="Tahoma"/>
            <family val="2"/>
          </rPr>
          <t>Thanh Nga:</t>
        </r>
        <r>
          <rPr>
            <sz val="9"/>
            <rFont val="Tahoma"/>
            <family val="2"/>
          </rPr>
          <t xml:space="preserve">
1 tầng hầm
tầng 5 là rạp Cinemax</t>
        </r>
      </text>
    </comment>
    <comment ref="H375" authorId="5">
      <text>
        <r>
          <rPr>
            <b/>
            <sz val="9"/>
            <rFont val="Tahoma"/>
            <family val="2"/>
          </rPr>
          <t>thang máy khách</t>
        </r>
      </text>
    </comment>
    <comment ref="J375" authorId="5">
      <text>
        <r>
          <rPr>
            <b/>
            <sz val="9"/>
            <rFont val="Tahoma"/>
            <family val="2"/>
          </rPr>
          <t>1 hầm</t>
        </r>
        <r>
          <rPr>
            <sz val="9"/>
            <rFont val="Tahoma"/>
            <family val="2"/>
          </rPr>
          <t xml:space="preserve">
</t>
        </r>
      </text>
    </comment>
    <comment ref="J312" authorId="5">
      <text>
        <r>
          <rPr>
            <sz val="9"/>
            <rFont val="Tahoma"/>
            <family val="2"/>
          </rPr>
          <t xml:space="preserve">5 tầng Office + 2 tầng sinh hoạt của chủ nhà 
</t>
        </r>
      </text>
    </comment>
    <comment ref="J310" authorId="5">
      <text>
        <r>
          <rPr>
            <b/>
            <sz val="9"/>
            <rFont val="Tahoma"/>
            <family val="2"/>
          </rPr>
          <t>1 hầm</t>
        </r>
        <r>
          <rPr>
            <sz val="9"/>
            <rFont val="Tahoma"/>
            <family val="2"/>
          </rPr>
          <t xml:space="preserve">
</t>
        </r>
      </text>
    </comment>
    <comment ref="J311" authorId="5">
      <text>
        <r>
          <rPr>
            <b/>
            <sz val="9"/>
            <rFont val="Tahoma"/>
            <family val="2"/>
          </rPr>
          <t xml:space="preserve">13 tầng + 1 hầm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<sst xmlns="http://schemas.openxmlformats.org/spreadsheetml/2006/main" count="2193" uniqueCount="708">
  <si>
    <t>ĐỊA CHỈ</t>
  </si>
  <si>
    <t>STT</t>
  </si>
  <si>
    <t>Hà Đông</t>
  </si>
  <si>
    <t>SỐ THANG</t>
  </si>
  <si>
    <t>DIỆN TÍCH</t>
  </si>
  <si>
    <t xml:space="preserve">TÒA NHÀ   </t>
  </si>
  <si>
    <t>SỐ NGƯỜI LÀM VIỆC</t>
  </si>
  <si>
    <t>SỐ LƯỢNG KHÁCH/TUẦN</t>
  </si>
  <si>
    <t>LƯỢT XEM QC/TUẦN</t>
  </si>
  <si>
    <t>SỐ TẦNG</t>
  </si>
  <si>
    <t>TỔNG CỘNG</t>
  </si>
  <si>
    <t>TG (Tuần)</t>
  </si>
  <si>
    <t>165 Xã Đàn</t>
  </si>
  <si>
    <t>Minexport</t>
  </si>
  <si>
    <t xml:space="preserve">VQS </t>
  </si>
  <si>
    <t>KS1 Trung Yên</t>
  </si>
  <si>
    <t>Agribank Tây HN</t>
  </si>
  <si>
    <t>27 Huỳnh Thúc Kháng</t>
  </si>
  <si>
    <t>Talico Building</t>
  </si>
  <si>
    <t>HIPT</t>
  </si>
  <si>
    <t>Agribank Từ Liêm</t>
  </si>
  <si>
    <t xml:space="preserve">CT5 </t>
  </si>
  <si>
    <t xml:space="preserve">CT2 </t>
  </si>
  <si>
    <t xml:space="preserve">CT4 </t>
  </si>
  <si>
    <t>Bộ Nội Vụ</t>
  </si>
  <si>
    <t>VỊ TRÍ LẮP LCD</t>
  </si>
  <si>
    <t>SỐ LCD/ TÒA</t>
  </si>
  <si>
    <t>SỐ LCD BOOK</t>
  </si>
  <si>
    <t>CHI PHÍ/ 1 TUẦN/LCD</t>
  </si>
  <si>
    <t>Đô thị cao cấp The Manor, Mỹ Đình</t>
  </si>
  <si>
    <t>Viettin Bank Cửa Nam</t>
  </si>
  <si>
    <t>Vietcombank Tower</t>
  </si>
  <si>
    <t>Vinafor Tower</t>
  </si>
  <si>
    <t>127 Lò Đúc</t>
  </si>
  <si>
    <t>Oriental Tower</t>
  </si>
  <si>
    <t>Hapulico Office</t>
  </si>
  <si>
    <t>Newtaco Building</t>
  </si>
  <si>
    <t>Zodiac Building</t>
  </si>
  <si>
    <t>Syrena Building</t>
  </si>
  <si>
    <t>Tiên Phong Building</t>
  </si>
  <si>
    <t>Viettinbank Building</t>
  </si>
  <si>
    <t>Udic Building</t>
  </si>
  <si>
    <t>Artex Apartment</t>
  </si>
  <si>
    <t>Viglacera Complex Building</t>
  </si>
  <si>
    <t>Đại Phát Building</t>
  </si>
  <si>
    <t>Naforimex</t>
  </si>
  <si>
    <t xml:space="preserve">Viettin Bank </t>
  </si>
  <si>
    <t>25 Lý Thường Kiệt</t>
  </si>
  <si>
    <t>KDT Trung Yên</t>
  </si>
  <si>
    <t>42/27 Đại Cồ Việt</t>
  </si>
  <si>
    <t>B&amp;B</t>
  </si>
  <si>
    <t>10 Nguyễn Cơ Thạch, Mỹ Đình</t>
  </si>
  <si>
    <t>187 Nguyễn Lương Bằng</t>
  </si>
  <si>
    <t>CT3</t>
  </si>
  <si>
    <t>Chung cư 15T2</t>
  </si>
  <si>
    <t>Đông Dương Building</t>
  </si>
  <si>
    <t>TTC Tower</t>
  </si>
  <si>
    <t>Hapro Building</t>
  </si>
  <si>
    <t>C'land Office</t>
  </si>
  <si>
    <t>Grand Plaza</t>
  </si>
  <si>
    <t>Galeximco</t>
  </si>
  <si>
    <t>Vincom Time City T1_Block A</t>
  </si>
  <si>
    <t>Vincom Time City T1_Block B</t>
  </si>
  <si>
    <t>Vincom Time City T2_Block A</t>
  </si>
  <si>
    <t>Vincom Time City T2_Block B</t>
  </si>
  <si>
    <t>Vincom Royal R3_Block A</t>
  </si>
  <si>
    <t>75A Nguyễn Trãi, Thanh Xuân</t>
  </si>
  <si>
    <t>Vincom Royal R3_Block B</t>
  </si>
  <si>
    <t>Hanoi Tourist</t>
  </si>
  <si>
    <t xml:space="preserve">Rainbow Tower Office </t>
  </si>
  <si>
    <t>Rainbow Tower Apartment</t>
  </si>
  <si>
    <t>Hapulico Medical Center</t>
  </si>
  <si>
    <t>28 Bà Triệu</t>
  </si>
  <si>
    <t xml:space="preserve">Lucky building Block  </t>
  </si>
  <si>
    <t>130 Nguyễn Đức Cảnh</t>
  </si>
  <si>
    <t>Artex Office</t>
  </si>
  <si>
    <t>HH2_ĐN1 Bắc Hà</t>
  </si>
  <si>
    <t>HH2 KDT Phùng Khoang, Lê Văn Lương</t>
  </si>
  <si>
    <t>HH2_ĐN2 Bắc Hà</t>
  </si>
  <si>
    <t>Pacific Building</t>
  </si>
  <si>
    <t>VN Direct Building</t>
  </si>
  <si>
    <t>1 Nguyễn Thượng Hiền</t>
  </si>
  <si>
    <t>249A Thụy Khuê</t>
  </si>
  <si>
    <t xml:space="preserve">Hà Đông Complect_Block B </t>
  </si>
  <si>
    <t>Artexport house building</t>
  </si>
  <si>
    <t>188 Trường Chinh</t>
  </si>
  <si>
    <t>Bộ Kế hoạch đầu tư</t>
  </si>
  <si>
    <t>Lô D25 Đường Tôn Thất Thuyết, Khu ĐTM  Cầu Giấy</t>
  </si>
  <si>
    <t>Báo Tài Nguyên và Mội Trường</t>
  </si>
  <si>
    <t>Hancis CT3_ĐN2</t>
  </si>
  <si>
    <t>KDT Trung Văn, Lê Văn Lương, Thanh Xuân</t>
  </si>
  <si>
    <t xml:space="preserve">Chung cư A2 Hạ Đình </t>
  </si>
  <si>
    <t>CT3B_Cụm thang A_KĐT Mễ Trì Thượng</t>
  </si>
  <si>
    <t>10 Đại Lộ Thăng Long, Mễ Trì Thượng</t>
  </si>
  <si>
    <t>CT3B_Cụm thang B_KĐT Mễ Trì Thượng</t>
  </si>
  <si>
    <t>CT3A_ĐN1_KĐT Mễ Trì Thượng</t>
  </si>
  <si>
    <t>CT3A_ĐN2_KĐT Mễ Trì Thượng</t>
  </si>
  <si>
    <t>CT3A_ĐN3_KĐT Mễ Trì Thượng</t>
  </si>
  <si>
    <t>Hancis CT4_ĐNA</t>
  </si>
  <si>
    <t>Hancis CT4_ĐNB</t>
  </si>
  <si>
    <t>Hancis CT4_ĐNC</t>
  </si>
  <si>
    <t>Hancis CT4_ĐND</t>
  </si>
  <si>
    <t>Hancis CT1</t>
  </si>
  <si>
    <t>Việt Long</t>
  </si>
  <si>
    <t xml:space="preserve">A1_D1 </t>
  </si>
  <si>
    <t>Đặng Xá, Gia Lâm</t>
  </si>
  <si>
    <t xml:space="preserve">A2_D1 </t>
  </si>
  <si>
    <t xml:space="preserve">A3_D1 </t>
  </si>
  <si>
    <t>A1_D2</t>
  </si>
  <si>
    <t xml:space="preserve">A2_D2 </t>
  </si>
  <si>
    <t>A3_D2</t>
  </si>
  <si>
    <t>A1_D3</t>
  </si>
  <si>
    <t>A2_D3</t>
  </si>
  <si>
    <t xml:space="preserve">C1_D4 </t>
  </si>
  <si>
    <t xml:space="preserve">C2_D4 </t>
  </si>
  <si>
    <t xml:space="preserve">CT1 </t>
  </si>
  <si>
    <t>CHI PHÍ/ TUẦN/ FULL LCD</t>
  </si>
  <si>
    <t>Trong thang máy</t>
  </si>
  <si>
    <t>Ngoài sảnh chờ B1</t>
  </si>
  <si>
    <t>Ngoài sảnh chờ tầng 1</t>
  </si>
  <si>
    <t>Ngoài sảnh chờ tầng 2</t>
  </si>
  <si>
    <t>Ngoài sảnh chờ B1, B2</t>
  </si>
  <si>
    <t>Ngoài sảnh chờ tầng B1</t>
  </si>
  <si>
    <t>Ngoài sảnh chờ tầng G và tầng 1</t>
  </si>
  <si>
    <t>Ngoài sảnh chờ tầng G</t>
  </si>
  <si>
    <t>Ngoài sảnh chờ tầng 3</t>
  </si>
  <si>
    <t>Ngoài sảnh chờ tầng 4</t>
  </si>
  <si>
    <t>Tòa nhà Thủy Lợi - Hà Đông(office)</t>
  </si>
  <si>
    <t>Tòa nhà Thủy Lợi - Hà Đông(apartment)</t>
  </si>
  <si>
    <t>Ngoài sảnh thang máy</t>
  </si>
  <si>
    <t>Tòa nhà văn phòng Kailash</t>
  </si>
  <si>
    <t>Ngoài sảnh tầng hầm</t>
  </si>
  <si>
    <t xml:space="preserve">Tổng Công ty XD số 1 </t>
  </si>
  <si>
    <t>Tòa nhà JSC34_Block A</t>
  </si>
  <si>
    <t>Tòa nhà JSC34_Block B</t>
  </si>
  <si>
    <t>Philosophy Building</t>
  </si>
  <si>
    <t>59 Láng Hạ</t>
  </si>
  <si>
    <t>Tòa nhà Vapa</t>
  </si>
  <si>
    <t>Ngoài sảnh thang máy tầng 1</t>
  </si>
  <si>
    <t>Chung cư 15T1</t>
  </si>
  <si>
    <t>Thanh Xuân</t>
  </si>
  <si>
    <t>Nam Từ Liêm</t>
  </si>
  <si>
    <t>Hai Bà Trưng</t>
  </si>
  <si>
    <t>Cầu Giấy</t>
  </si>
  <si>
    <t>Đống Đa</t>
  </si>
  <si>
    <t>Hoàn Kiếm</t>
  </si>
  <si>
    <t>Tây Hồ</t>
  </si>
  <si>
    <t>Ba Đình</t>
  </si>
  <si>
    <t>Hoàng Mai</t>
  </si>
  <si>
    <t>Long Biên</t>
  </si>
  <si>
    <t>Số 1 Nguyễn Huy Tưởng</t>
  </si>
  <si>
    <t>173 Xuân Thủy</t>
  </si>
  <si>
    <t>117 Trần Duy Hưng</t>
  </si>
  <si>
    <t>34 Cửa Nam,</t>
  </si>
  <si>
    <t>198 Trần Quang Khải</t>
  </si>
  <si>
    <t>234 Tây Sơn</t>
  </si>
  <si>
    <t xml:space="preserve">36 Hoàng Cầu </t>
  </si>
  <si>
    <t>11B Cát Linh</t>
  </si>
  <si>
    <t>458 Minh Khai</t>
  </si>
  <si>
    <t>458 Minh Khai,</t>
  </si>
  <si>
    <t>75A Nguyễn Trãi</t>
  </si>
  <si>
    <t>72A Nguyễn Trãi</t>
  </si>
  <si>
    <t>18 Lý Thường Kiệt</t>
  </si>
  <si>
    <t>Lô 1B Đường Duy Tân, Dịch Vọng,</t>
  </si>
  <si>
    <t>59, Quang Trung, P. Nguyễn Du,</t>
  </si>
  <si>
    <t>229 Tây Sơn,</t>
  </si>
  <si>
    <t>21 Láng Hạ</t>
  </si>
  <si>
    <t xml:space="preserve"> Lô B CQ1 Khu ĐT Văn Quán
</t>
  </si>
  <si>
    <t xml:space="preserve">51 Xuân Diệu </t>
  </si>
  <si>
    <t>15A Hồ Xuân Hương</t>
  </si>
  <si>
    <t>126 Đội Cấn</t>
  </si>
  <si>
    <t>21 Hàn Thuyên</t>
  </si>
  <si>
    <t>A1 Duy Tân, Nguyễn Phong Sắc</t>
  </si>
  <si>
    <t>66 Trần Thái Tông</t>
  </si>
  <si>
    <t>671 Hoàng Hoa Thám,</t>
  </si>
  <si>
    <t>172 Ngọc Khánh</t>
  </si>
  <si>
    <t>172 Ngọc Khánh,</t>
  </si>
  <si>
    <t>Duy Tân,</t>
  </si>
  <si>
    <t>19 Bà Triệu</t>
  </si>
  <si>
    <t>HH2 KDT Phùng Khoang</t>
  </si>
  <si>
    <t>Số 2 Đại Cồ Việt,</t>
  </si>
  <si>
    <t xml:space="preserve">Số 7 Trần Phú, </t>
  </si>
  <si>
    <t>Số 8 Tôn Thất Thuyết,</t>
  </si>
  <si>
    <t>2A Phạm Sư Mạnh</t>
  </si>
  <si>
    <t>188 Trường Chinh,</t>
  </si>
  <si>
    <t>Lô E2 Đường Dương Đình Nghệ, Yên Hòa</t>
  </si>
  <si>
    <t>Số 1 Liễu Giai,</t>
  </si>
  <si>
    <t xml:space="preserve">KDT Trung Văn, Lê Văn Lương, </t>
  </si>
  <si>
    <t>28A Lê Trọng Tấn,</t>
  </si>
  <si>
    <t xml:space="preserve">Số 1 Thái Bình, </t>
  </si>
  <si>
    <t xml:space="preserve">Ngõ 164 Khuất Duy Tiến, </t>
  </si>
  <si>
    <t xml:space="preserve">Lô D25, Tôn Thất Thuyết, </t>
  </si>
  <si>
    <t xml:space="preserve">381 Đội Cấn, Liễu Giai, </t>
  </si>
  <si>
    <t>22 Hồ Giám</t>
  </si>
  <si>
    <t>152 Thụy Khuê</t>
  </si>
  <si>
    <t>60 ngõ 850 đường Láng</t>
  </si>
  <si>
    <t>10 Phạm Hùng</t>
  </si>
  <si>
    <t>54 Hạ Đình</t>
  </si>
  <si>
    <t>Ngõ 95/2, Chùa Bộc</t>
  </si>
  <si>
    <t>KDT Trung Văn, Lê Văn Lương,</t>
  </si>
  <si>
    <t xml:space="preserve">310 Minh Khai, </t>
  </si>
  <si>
    <t>Mipec Lotte Mart - Thang nổi</t>
  </si>
  <si>
    <t>Chelsea park E1</t>
  </si>
  <si>
    <t>Chelsea park E2</t>
  </si>
  <si>
    <t>KĐT Yên Hòa, Trung Kính</t>
  </si>
  <si>
    <t>Yên Hòa, Trung Kính</t>
  </si>
  <si>
    <t>Vân Nam Building Block A</t>
  </si>
  <si>
    <t>26 Đường Láng, Đống Đa, Hà Nội</t>
  </si>
  <si>
    <t>Vân Nam Building Block C</t>
  </si>
  <si>
    <t>28 Đường Láng, Đống Đa, Hà Nội</t>
  </si>
  <si>
    <t>N05 Dịch Vọng</t>
  </si>
  <si>
    <t>Vincom Time City T5_Block A</t>
  </si>
  <si>
    <t>Vincom Time City T5_Block B</t>
  </si>
  <si>
    <t>Tòa nhà Hitech</t>
  </si>
  <si>
    <t>66 Trần Đại Nghĩa</t>
  </si>
  <si>
    <t>Sảnh thang tầng 1</t>
  </si>
  <si>
    <t>Vincom Time City T6_Block A</t>
  </si>
  <si>
    <t>Vincom Time City T6_Block B</t>
  </si>
  <si>
    <t>N01 Dịch Vọng</t>
  </si>
  <si>
    <t>Tòa nhà SDU-Sông Đà Office</t>
  </si>
  <si>
    <t>133 Trần Phú</t>
  </si>
  <si>
    <t>Tòa nhà SDU-Sông Đà Apartment</t>
  </si>
  <si>
    <t>Tầng hầm H2</t>
  </si>
  <si>
    <t>Sảnh thang H1</t>
  </si>
  <si>
    <t>Mỹ Đình Plaza Block A</t>
  </si>
  <si>
    <t>138 Trần Bình, phường Mỹ Đình</t>
  </si>
  <si>
    <t>Từ Liêm</t>
  </si>
  <si>
    <t>Mỹ Đình Plaza Block B</t>
  </si>
  <si>
    <t>VP</t>
  </si>
  <si>
    <t>CC</t>
  </si>
  <si>
    <t>TTTM</t>
  </si>
  <si>
    <t>PHÂN
 LOẠI</t>
  </si>
  <si>
    <t>VP&amp;CC</t>
  </si>
  <si>
    <t>Vincom Time City T7_ Block A</t>
  </si>
  <si>
    <t>Vincom Time City T7_ Block B</t>
  </si>
  <si>
    <t>TH Building</t>
  </si>
  <si>
    <t>1 Đỗ Hành</t>
  </si>
  <si>
    <t xml:space="preserve">Sảnh thang tầng hầm </t>
  </si>
  <si>
    <t>Hòa Bình International Tower</t>
  </si>
  <si>
    <t>106 Hoàng Quốc Việt</t>
  </si>
  <si>
    <t>Hancis CT3_ĐN1</t>
  </si>
  <si>
    <t>Hancis CT3_ĐN3</t>
  </si>
  <si>
    <t>Vũ Phạm Hàm-G3C</t>
  </si>
  <si>
    <t>Vũ Phạm Hàm</t>
  </si>
  <si>
    <t>Vũ Phạm Hàm-G3D</t>
  </si>
  <si>
    <t>Nam Cường CT7-Block F</t>
  </si>
  <si>
    <t>Nam Cường CT7-Block G</t>
  </si>
  <si>
    <t>Vietbank Building</t>
  </si>
  <si>
    <t xml:space="preserve">72-74 Bà Triệu </t>
  </si>
  <si>
    <t>Nam Cường CT8-Block A</t>
  </si>
  <si>
    <t>Nam Cường CT8-Block B</t>
  </si>
  <si>
    <t>Nam Cường CT8-Block C</t>
  </si>
  <si>
    <t>Nam Cường CT8-Block D</t>
  </si>
  <si>
    <t>Nam Cường CT7-Block A</t>
  </si>
  <si>
    <t>Nam Cường CT7-Block B</t>
  </si>
  <si>
    <t>Nam Cường CT7-Block C</t>
  </si>
  <si>
    <t>Nam Cường CT7-Block D</t>
  </si>
  <si>
    <t>Nam Cường HH2-Block D</t>
  </si>
  <si>
    <t>Nam Cường HH2-Block E</t>
  </si>
  <si>
    <t>Nam Cường CT7-Block E</t>
  </si>
  <si>
    <t>Bắc Từ Liêm</t>
  </si>
  <si>
    <t>VID Tower 1</t>
  </si>
  <si>
    <t>115 Trần Hưng Đạo</t>
  </si>
  <si>
    <t>HCMCC Tower Apartement</t>
  </si>
  <si>
    <t>HCMCC Tower Offcice</t>
  </si>
  <si>
    <t>Vincom Time City T3_Block A</t>
  </si>
  <si>
    <t>Vincom Time City T3_Block B</t>
  </si>
  <si>
    <t>Tạp chí Cộng Sản</t>
  </si>
  <si>
    <t>28 Trần Bình Trọng</t>
  </si>
  <si>
    <t>Ecopark E1</t>
  </si>
  <si>
    <t>Khu đô thị Ecopark,Văn Giang</t>
  </si>
  <si>
    <t>Hưng Yên</t>
  </si>
  <si>
    <t>Ecopark E2</t>
  </si>
  <si>
    <t>Ecopark D1</t>
  </si>
  <si>
    <t>Ecopark D2</t>
  </si>
  <si>
    <t xml:space="preserve"> Chung cư Đặng xá  DN 5A</t>
  </si>
  <si>
    <t xml:space="preserve"> Chung cư Đặng xá  DN 5B</t>
  </si>
  <si>
    <t xml:space="preserve"> Chung cư Đặng xá  DN 6B</t>
  </si>
  <si>
    <t xml:space="preserve"> Chung cư Đặng xá  DN 6A</t>
  </si>
  <si>
    <t xml:space="preserve"> Chung cư Đặng xá  DN 7A</t>
  </si>
  <si>
    <t xml:space="preserve"> Chung cư Đặng xá  DN 7B</t>
  </si>
  <si>
    <t xml:space="preserve"> Chung cư Đặng xá  CT6 _ DNA</t>
  </si>
  <si>
    <t xml:space="preserve"> Chung cư Đặng xá  CT6_DNB</t>
  </si>
  <si>
    <t xml:space="preserve"> Chung cư Đặng xá  DN 8A</t>
  </si>
  <si>
    <t>Chung cư Đặng xá DN 8B</t>
  </si>
  <si>
    <t xml:space="preserve"> Chung cư Đặng xá  DN 9A</t>
  </si>
  <si>
    <t xml:space="preserve"> Chung cư Đặng xá  DN 9B</t>
  </si>
  <si>
    <t>CT14A1</t>
  </si>
  <si>
    <t xml:space="preserve">Khu đô thị Nam Thăng Long </t>
  </si>
  <si>
    <t>Vĩnh Long</t>
  </si>
  <si>
    <t>Hoa Đăng</t>
  </si>
  <si>
    <t xml:space="preserve">338 Phố Huế </t>
  </si>
  <si>
    <t>181 nguyễn lương bằng</t>
  </si>
  <si>
    <t>VTC</t>
  </si>
  <si>
    <t>CC Hỗn hợp, 46/230 Lạc Trung</t>
  </si>
  <si>
    <t>290 Nguyễn Trãi</t>
  </si>
  <si>
    <t>Tòa nhà  Bảo tàng Hồ Chí Minh</t>
  </si>
  <si>
    <t>Techcombank</t>
  </si>
  <si>
    <t>Grand Building</t>
  </si>
  <si>
    <t>Charmvit Tower (office 2 ) Block C</t>
  </si>
  <si>
    <t>Ecopark C2</t>
  </si>
  <si>
    <t>Ecopark C3</t>
  </si>
  <si>
    <t>Chung cư CTM Complex</t>
  </si>
  <si>
    <t>139 Cầu Giấy</t>
  </si>
  <si>
    <t>CTM Complex</t>
  </si>
  <si>
    <t xml:space="preserve">Mipec Lotte Mart - Thang kính </t>
  </si>
  <si>
    <t>230 Tây Sơn,</t>
  </si>
  <si>
    <t>Vincom Royal R6 - Block B</t>
  </si>
  <si>
    <t>25 Tân Mai</t>
  </si>
  <si>
    <t xml:space="preserve">Trong thang máy </t>
  </si>
  <si>
    <t>Rainbow Linh Đàm  khu X2</t>
  </si>
  <si>
    <t xml:space="preserve">KĐT Linh Đàm </t>
  </si>
  <si>
    <t>Ecopark B1</t>
  </si>
  <si>
    <t>Ecopark B2</t>
  </si>
  <si>
    <t>Licogi 19</t>
  </si>
  <si>
    <t xml:space="preserve">KĐT Nam Cường, Cổ Nhuế </t>
  </si>
  <si>
    <t xml:space="preserve">KĐT Nam Cường, Dương Nội </t>
  </si>
  <si>
    <t>131 Nguyễn Đức Cảnh</t>
  </si>
  <si>
    <t>CC 130 Nguyễn Đức Cảnh</t>
  </si>
  <si>
    <t>KS Perfect</t>
  </si>
  <si>
    <t>Viện  Hàn Lâm KHXH Việt Nam</t>
  </si>
  <si>
    <t>Viettin Bank (TCT Da Giầy)</t>
  </si>
  <si>
    <t xml:space="preserve"> 30-32 Hòa Mã</t>
  </si>
  <si>
    <t>Irrigation Building ( Công ty Thủy Lợi)</t>
  </si>
  <si>
    <t>Đốc Ngữ  _ DN1</t>
  </si>
  <si>
    <t>Đốc Ngữ  _ DN2</t>
  </si>
  <si>
    <t>130 Đốc Ngữ</t>
  </si>
  <si>
    <t>131 Đốc Ngữ</t>
  </si>
  <si>
    <t xml:space="preserve">Star City Block B </t>
  </si>
  <si>
    <t xml:space="preserve">Số 2 Lê Văn Lương </t>
  </si>
  <si>
    <t>Star City Block C</t>
  </si>
  <si>
    <t xml:space="preserve"> Vietfracht building </t>
  </si>
  <si>
    <t xml:space="preserve">73 Lò Đúc </t>
  </si>
  <si>
    <t>Ngoài sảnh tần G</t>
  </si>
  <si>
    <t>Chung cư 17T1</t>
  </si>
  <si>
    <t>Chung cư 17T2</t>
  </si>
  <si>
    <t>Trong   thang máy</t>
  </si>
  <si>
    <t>Ecopark A3</t>
  </si>
  <si>
    <t>Ecopark A2</t>
  </si>
  <si>
    <t>Ecopark A1</t>
  </si>
  <si>
    <t>Xuân Thủy   Apartment A</t>
  </si>
  <si>
    <t>Xuân Thủy   Apartment B</t>
  </si>
  <si>
    <t>19 Duy Tân</t>
  </si>
  <si>
    <t xml:space="preserve">Bộ Công Thương </t>
  </si>
  <si>
    <t xml:space="preserve">655 Phạm Văn Đồng </t>
  </si>
  <si>
    <t>462 Vĩnh Phúc</t>
  </si>
  <si>
    <t>Chung cư Newtaco Block A</t>
  </si>
  <si>
    <t>Chung cư Newtaco Block B</t>
  </si>
  <si>
    <t xml:space="preserve">SDC </t>
  </si>
  <si>
    <t>81 – 83 Lò Đúc</t>
  </si>
  <si>
    <t>Hòa Bình Somerset</t>
  </si>
  <si>
    <t>Sảnh thang máy</t>
  </si>
  <si>
    <t>VMT Building</t>
  </si>
  <si>
    <t>Ngõ 82, Duy Tân</t>
  </si>
  <si>
    <t>Viện Sinh Thái Block A</t>
  </si>
  <si>
    <t>18 Hoàng Quốc Việt</t>
  </si>
  <si>
    <t>Viện Sinh Thái Block B</t>
  </si>
  <si>
    <t>Viên Vật Lý Tòa nhà 2H</t>
  </si>
  <si>
    <t>Sảnh thang máy tầng 1</t>
  </si>
  <si>
    <t>MD Completex Tower Block B</t>
  </si>
  <si>
    <t>Khu Đô thị Mỹ Đình I</t>
  </si>
  <si>
    <t>Khu Đô Thị Đặng Xá</t>
  </si>
  <si>
    <t>Gia Lâm</t>
  </si>
  <si>
    <t>D11</t>
  </si>
  <si>
    <t>D13</t>
  </si>
  <si>
    <t>D18</t>
  </si>
  <si>
    <t>D19</t>
  </si>
  <si>
    <t>Không BĐS</t>
  </si>
  <si>
    <t>Ko chạy hàng không.</t>
  </si>
  <si>
    <t>Đô thị Lotus Lake View HH1-DN1</t>
  </si>
  <si>
    <t>Gia Thụy</t>
  </si>
  <si>
    <t>Đô thị Lotus Lake View HH1-DN2</t>
  </si>
  <si>
    <t>Đô thị Lotus Lake View HH2A-DN2</t>
  </si>
  <si>
    <t>Đô thị Lotus Lake View HH2B-DN1</t>
  </si>
  <si>
    <t>Đô thị Lotus Lake View HH2B-DN2</t>
  </si>
  <si>
    <t>Hei Tower Office</t>
  </si>
  <si>
    <t>1 Ngụy Như Kon Tum</t>
  </si>
  <si>
    <t>Hei Tower Block 1</t>
  </si>
  <si>
    <t>Hei Tower Block 2</t>
  </si>
  <si>
    <t>Sảnh hầm B1</t>
  </si>
  <si>
    <t>CC 8C Tạ Quang Bửu</t>
  </si>
  <si>
    <t>Tạ Quang Bửu</t>
  </si>
  <si>
    <t>Hera CT1 Cổ Nhuế</t>
  </si>
  <si>
    <t xml:space="preserve">KĐT Nam Cường,Cổ Nhuế </t>
  </si>
  <si>
    <t>Cục quản trị ngân hàng nhà nước VN- block A</t>
  </si>
  <si>
    <t xml:space="preserve">25A, Lý Thường Kiệt, </t>
  </si>
  <si>
    <t>Cục quản trị ngân hàng nhà nước VN- block B</t>
  </si>
  <si>
    <t>Vincom Hải Phòng</t>
  </si>
  <si>
    <t>Cửa Hầm B1</t>
  </si>
  <si>
    <t>Note: Bản kế hoạch có thể thay đổi 10% tòa nhà</t>
  </si>
  <si>
    <t xml:space="preserve">Method of traffic calculation: </t>
  </si>
  <si>
    <t xml:space="preserve">1. DP in lift = working people in whole building x 6.6 times of taking lift in HN* </t>
  </si>
  <si>
    <t xml:space="preserve">2. DP at lift bank in Ground floor or Basement = working people in whole building x 6.6 times of taking lift in HN </t>
  </si>
  <si>
    <t xml:space="preserve">3. DP at lift bank in other floors = working people in these floors x 6.6 times of taking lift in HN </t>
  </si>
  <si>
    <t xml:space="preserve">4. DP in complex building = working people x 6.6 times of taking lift in HN + Shoppers x 2 times </t>
  </si>
  <si>
    <t xml:space="preserve">Note: "*" Working people in whole buiding = total sqm/5 (5 sqm for 1 working person) "**"according to AC Neilsen research Q1. 2010 </t>
  </si>
  <si>
    <t xml:space="preserve">C: complex building: including shopping mall &amp; office </t>
  </si>
  <si>
    <t>Vincom Center Nguyễn Chí Thanh</t>
  </si>
  <si>
    <t>56 Nguyến Chí Thanh</t>
  </si>
  <si>
    <t>VP/CC</t>
  </si>
  <si>
    <t>N.04 Tòa tháp A</t>
  </si>
  <si>
    <t>Khu N.4 Hoàng Đạo Thúy</t>
  </si>
  <si>
    <t>N.04 Tòa tháp B</t>
  </si>
  <si>
    <t>N.04 Tòa tháp C</t>
  </si>
  <si>
    <t>Ecopark D3</t>
  </si>
  <si>
    <t>Trần Đăng Ninh, Dịch Vọng</t>
  </si>
  <si>
    <t>Lô B21 số 72 Trần Thái Tông,</t>
  </si>
  <si>
    <t>Vincom Việt Trì</t>
  </si>
  <si>
    <t>Đường Hùng Vương, TP. Việt Trì</t>
  </si>
  <si>
    <t>Phú Thọ</t>
  </si>
  <si>
    <t>Trong thang máy.</t>
  </si>
  <si>
    <t>F Xuân La</t>
  </si>
  <si>
    <t>28 Xuân La</t>
  </si>
  <si>
    <t>Vườn xuân Block B</t>
  </si>
  <si>
    <t>71 Nguyễn Chí Thanh</t>
  </si>
  <si>
    <t>Trong 1 thang máy</t>
  </si>
  <si>
    <t>Vincom Royal R1_Block A thang lẻ</t>
  </si>
  <si>
    <t>Vincom Royal R1_Block B thang lẻ</t>
  </si>
  <si>
    <t>Vincom Royal R1_Block B thang chẵn</t>
  </si>
  <si>
    <t>Vincom Royal R2_Block A thang chẵn</t>
  </si>
  <si>
    <t>Vincom Royal R2_Block B thang chẵn</t>
  </si>
  <si>
    <t>Vincom Royal R4- Block A thang lẻ</t>
  </si>
  <si>
    <t>Vincom Royal R4- Block A thang chẵn</t>
  </si>
  <si>
    <t>Vincom Royal R4_Block B thang lẻ</t>
  </si>
  <si>
    <t>Vincom Royal R4_Block B thang chẵn</t>
  </si>
  <si>
    <t>Vincom Royal R5 - Block A thang lẻ</t>
  </si>
  <si>
    <t>Vincom Royal R5 - Block A thang chẵn</t>
  </si>
  <si>
    <t>Vincom Royal R5 - Block B thang lẻ</t>
  </si>
  <si>
    <t>Vincom Royal R5 - Block B thang chẵn</t>
  </si>
  <si>
    <t>Nguyễn Chí Thanh</t>
  </si>
  <si>
    <t>Vincom Nguyễn Chí Thanh Apartment Block A</t>
  </si>
  <si>
    <t>Vincom Nguyễn Chí Thanh Apartment Block B</t>
  </si>
  <si>
    <t>Vincom Nguyễn Chí Thanh Apartment Block C</t>
  </si>
  <si>
    <t>CT36 Tower</t>
  </si>
  <si>
    <t>326 Lê Trọng Tấn</t>
  </si>
  <si>
    <t>QUẬN/ HUYỆN</t>
  </si>
  <si>
    <t>172 Trần Bình</t>
  </si>
  <si>
    <t>172 Trần Bình, Mỹ Đình</t>
  </si>
  <si>
    <t>Chung cư Đội Nhân Block A1</t>
  </si>
  <si>
    <t>Chung cư Đội Nhân Block B</t>
  </si>
  <si>
    <t>Số 6 Đội Nhân, Ba Đình</t>
  </si>
  <si>
    <t>Vincom Center Thái Bình</t>
  </si>
  <si>
    <t>Đường Lý Bôn</t>
  </si>
  <si>
    <t>Thái Bình</t>
  </si>
  <si>
    <t>Ngoài sảnh chờ tầng hầm</t>
  </si>
  <si>
    <t>Chung cư Đội Nhân Block A2</t>
  </si>
  <si>
    <t>LƯỢT XEM QC/ TUẦN</t>
  </si>
  <si>
    <t>Vincom Royal R6 Apartment - Block A</t>
  </si>
  <si>
    <t>Vincom Royal R6 Apartment - Block B</t>
  </si>
  <si>
    <t>Nam Cường Cổ Nhuế CT3-Block A ( Atlas )</t>
  </si>
  <si>
    <t>Nam Cường Cổ Nhuế CT3-Block B ( Apolo )</t>
  </si>
  <si>
    <t>Nam Cường Cổ Nhuế CT3-Block C ( Atermit )</t>
  </si>
  <si>
    <t>Nam Cường Cổ Nhuế CT3-Block D ( Athena )</t>
  </si>
  <si>
    <t>DANH SÁCH TÒA NHÀ QUẢNG CÁO LCD TẠI CÁC TỈNH</t>
  </si>
  <si>
    <t>QUẬN/HUYỆN/TỈNH</t>
  </si>
  <si>
    <t>Số 1 Lê Thánh Tông, Ngô Quyền</t>
  </si>
  <si>
    <t>Hải Phòng</t>
  </si>
  <si>
    <t>Sảnh tầng 1</t>
  </si>
  <si>
    <t>Hầm B1</t>
  </si>
  <si>
    <t>Chung cu 2F Quang Trung</t>
  </si>
  <si>
    <t>39C Hai Bà Trưng</t>
  </si>
  <si>
    <t xml:space="preserve">Capital Building </t>
  </si>
  <si>
    <t>172 Trần Hưng Đạo.</t>
  </si>
  <si>
    <t>LOẠI 1</t>
  </si>
  <si>
    <t>LOẠI 2</t>
  </si>
  <si>
    <t>LOẠI 3</t>
  </si>
  <si>
    <t>LOẠI 4</t>
  </si>
  <si>
    <t>HÀ NỘI</t>
  </si>
  <si>
    <t>Số 2 Long  Biên II, phường Ngọc Lâm</t>
  </si>
  <si>
    <t>LƯU Ý/VỊ TRÍ LẮP LCD</t>
  </si>
  <si>
    <t>Ko BĐS.  Sảnh B1</t>
  </si>
  <si>
    <t>Ko BĐS. Sảnh B2</t>
  </si>
  <si>
    <t>Ko BĐS. Hầm tầng G</t>
  </si>
  <si>
    <t>Ko BĐS. Sảnh chờ tầng G</t>
  </si>
  <si>
    <t>Ko Bank trừ BIDV. Sảnh tầng B1 và tầng 1</t>
  </si>
  <si>
    <t>Ko BĐS. sảnh thang tầng 1</t>
  </si>
  <si>
    <t>Ko BĐS.Ngoài sảnh chờ tầng 1</t>
  </si>
  <si>
    <t>NgoàKo BĐS. Ngoài sảnh chờ tầng G</t>
  </si>
  <si>
    <t>Không BĐS, Không Bank</t>
  </si>
  <si>
    <t>Tầng hầm B1</t>
  </si>
  <si>
    <t xml:space="preserve">Ngoài sảnh thang máy tầng 1 </t>
  </si>
  <si>
    <t xml:space="preserve">Chung cư C4 Xuân Đỉnh </t>
  </si>
  <si>
    <t>Phố Đỗ Nhuận</t>
  </si>
  <si>
    <t xml:space="preserve">Bắc Từ Liêm </t>
  </si>
  <si>
    <t xml:space="preserve">Chung cư 25 Vũ Ngọc Phan </t>
  </si>
  <si>
    <t>25 Vũ Ngọc Phan</t>
  </si>
  <si>
    <t xml:space="preserve">NT Building </t>
  </si>
  <si>
    <t xml:space="preserve">50 Yên Bái </t>
  </si>
  <si>
    <t xml:space="preserve">Hai Bà Trưng </t>
  </si>
  <si>
    <t xml:space="preserve">Ngoài sảnh chờ thang máy tầng 1 </t>
  </si>
  <si>
    <t xml:space="preserve">Viện Địa Chất và Khoáng Sản </t>
  </si>
  <si>
    <t xml:space="preserve">67 Chiến Thắng, Văn Quán </t>
  </si>
  <si>
    <t>CT3A Building</t>
  </si>
  <si>
    <t>KDT Văn Quán</t>
  </si>
  <si>
    <t>CT3B Building</t>
  </si>
  <si>
    <t>Trong  2 thang máy</t>
  </si>
  <si>
    <t>Không BĐS,Ngoài sảnh chờ</t>
  </si>
  <si>
    <t>Tầng G</t>
  </si>
  <si>
    <t>PVV Vinafram block A</t>
  </si>
  <si>
    <t xml:space="preserve">60B Nguyễn Huy Tưởng </t>
  </si>
  <si>
    <t>PVV Vinafram block B</t>
  </si>
  <si>
    <t xml:space="preserve"> Mipec Riverside Long Biên Block A1 </t>
  </si>
  <si>
    <t xml:space="preserve"> Long Biên</t>
  </si>
  <si>
    <t>không BDS</t>
  </si>
  <si>
    <t xml:space="preserve"> Mipec Riverside Long Biên Block A2</t>
  </si>
  <si>
    <t xml:space="preserve"> Mipec Riverside Long Biên Block B1</t>
  </si>
  <si>
    <t xml:space="preserve"> Mipec Riverside Long Biên Block B2</t>
  </si>
  <si>
    <t>Saphire palace</t>
  </si>
  <si>
    <t>Số 4 Chính Kinh</t>
  </si>
  <si>
    <t>Tòa nhà 14 Nam Đồng</t>
  </si>
  <si>
    <t>14 Nam Đồng</t>
  </si>
  <si>
    <t>Sảnh T1</t>
  </si>
  <si>
    <t>Imperi Garden Sảnh B Block B1</t>
  </si>
  <si>
    <t>203 Nguyễn Huy Tưởng</t>
  </si>
  <si>
    <t>Imperi Garden Sảnh B Block B2</t>
  </si>
  <si>
    <t>Tòa nhà 74 Tây Sơn</t>
  </si>
  <si>
    <t xml:space="preserve">74 Tây Sơn </t>
  </si>
  <si>
    <t>Tòa nhà 42A Trần Xuân Soạn</t>
  </si>
  <si>
    <t>42A Trần Xuân Soạn</t>
  </si>
  <si>
    <t>Imperi Garden Sảnh B Block C</t>
  </si>
  <si>
    <t>Imperi Garden Sảnh B Block D</t>
  </si>
  <si>
    <t>Sảnh H2, K BĐS và NH trừ VP bank</t>
  </si>
  <si>
    <t>Công ty 316 Bộ Quốc Phòng</t>
  </si>
  <si>
    <t>86 Lê Trọng Tấn</t>
  </si>
  <si>
    <t>Sảnh T1 và Tầng G</t>
  </si>
  <si>
    <t>Đô thị Lotus Lake View HH2A-DN1</t>
  </si>
  <si>
    <t>Ngoài sảnh tầng 1</t>
  </si>
  <si>
    <t>Coma6 Drem Tower CT3</t>
  </si>
  <si>
    <t>Đường Miêu Nha Tây Mỗ</t>
  </si>
  <si>
    <t>Sảnh Hầm B1</t>
  </si>
  <si>
    <t>Không BĐS sảnh thang máy tầng 1 và tầng BH</t>
  </si>
  <si>
    <t>Xuất Bản Tài Nguyên Môi Trường Và Bản Đồ VN</t>
  </si>
  <si>
    <t>85 Nguyễn Trí Thanh</t>
  </si>
  <si>
    <t>Sành Chờ Thang Máy Tầng 1</t>
  </si>
  <si>
    <t>Vincom Royal R6 - Block A</t>
  </si>
  <si>
    <t>Vinhomes Gardenia Tòa A1 block A</t>
  </si>
  <si>
    <t>Vinhomes Gardenia Tòa A1 block B</t>
  </si>
  <si>
    <t>Vinhomes Gardenia Tòa A2 block A</t>
  </si>
  <si>
    <t>Vinhomes Gardenia Tòa A2 block B</t>
  </si>
  <si>
    <t>Vinhomes Gardenia Tòa A3 block A</t>
  </si>
  <si>
    <t>Vinhomes Gardenia Tòa A3 block B</t>
  </si>
  <si>
    <t>Vinhomes Gardenia Tòa A3 block C</t>
  </si>
  <si>
    <t>Hàm Nghi, Mỹ Đình 2</t>
  </si>
  <si>
    <t>Sảnh hầm B2</t>
  </si>
  <si>
    <t>Hateco Hoàng Mai A1</t>
  </si>
  <si>
    <t>Yên Sở</t>
  </si>
  <si>
    <t>Hateco Hoàng Mai B1</t>
  </si>
  <si>
    <t>Xuân Mai Tower Block A</t>
  </si>
  <si>
    <t>Tô Hiệu</t>
  </si>
  <si>
    <t>Xuân Mai Tower Block B</t>
  </si>
  <si>
    <t>Cầu Diễn CT3</t>
  </si>
  <si>
    <t>Ngõ 332, Hoàng Công Chất</t>
  </si>
  <si>
    <t>Tòa Nhà 15 - 17 Ngọc Khánh</t>
  </si>
  <si>
    <t>15-17 Ngọc Khánh</t>
  </si>
  <si>
    <t>Tầng 1</t>
  </si>
  <si>
    <t>Sảnh thang máy tầng 1 VT1</t>
  </si>
  <si>
    <t xml:space="preserve">Dragon Building </t>
  </si>
  <si>
    <t>24 Triệu Việt Vương</t>
  </si>
  <si>
    <t xml:space="preserve">Trần Lê Building </t>
  </si>
  <si>
    <t>5B Ngõ 111 Xuân Diệu</t>
  </si>
  <si>
    <t>N04 Trần Đăng Ninh</t>
  </si>
  <si>
    <t>Trần Đăng Ninh</t>
  </si>
  <si>
    <t xml:space="preserve"> Hai Bà Trưng</t>
  </si>
  <si>
    <t>Sảnh thang máy tầng hầm</t>
  </si>
  <si>
    <t>Tòa nhà 71 Chùa Láng</t>
  </si>
  <si>
    <t>71 Chùa Láng</t>
  </si>
  <si>
    <t>Sảnh Tầng Hầm</t>
  </si>
  <si>
    <t>New Horizon HH1A</t>
  </si>
  <si>
    <t>87 Lĩnh Nam</t>
  </si>
  <si>
    <t>New Horizon HH1B</t>
  </si>
  <si>
    <t>88 Lĩnh Nam</t>
  </si>
  <si>
    <t>New Horizon NO1</t>
  </si>
  <si>
    <t>89 Lĩnh Nam</t>
  </si>
  <si>
    <t>New Horizon NO2</t>
  </si>
  <si>
    <t>90 Lĩnh Nam</t>
  </si>
  <si>
    <t>New Horizon NO3 Block A</t>
  </si>
  <si>
    <t>91 Lĩnh Nam</t>
  </si>
  <si>
    <t>New Horizon NO3 Block B</t>
  </si>
  <si>
    <t>92 Lĩnh Nam</t>
  </si>
  <si>
    <t>Sảnh thang máy tầng B1</t>
  </si>
  <si>
    <t>204 Nguyễn Huy Tưởng</t>
  </si>
  <si>
    <t>Imperi Garden Sảnh A Block A2</t>
  </si>
  <si>
    <t>Tầng hầm B2</t>
  </si>
  <si>
    <t>Cienco 5 Thanh Hà HH01-1A</t>
  </si>
  <si>
    <t>Kiến Hưng</t>
  </si>
  <si>
    <t>Cienco 5 Thanh Hà HH01-1B</t>
  </si>
  <si>
    <t>Cienco 5 Thanh Hà HH01-1C</t>
  </si>
  <si>
    <t>Cienco 5 Thanh Hà HH02 - 2A</t>
  </si>
  <si>
    <t>Cienco 5 Thanh Hà HH02 - 2B</t>
  </si>
  <si>
    <t>Cienco 5 Thanh Hà HH02 - 2C</t>
  </si>
  <si>
    <t>Sảnh tầng hầm</t>
  </si>
  <si>
    <t>Valencia Block A</t>
  </si>
  <si>
    <t>CT19B KĐT Việt Hưng,</t>
  </si>
  <si>
    <t>Sảnh tầng hầm B1</t>
  </si>
  <si>
    <t>Valencia Block B</t>
  </si>
  <si>
    <t>Comatce Office</t>
  </si>
  <si>
    <t>45 Nguỵ Như kon Tum</t>
  </si>
  <si>
    <t>Comatce Block A</t>
  </si>
  <si>
    <t>Comatce Block B</t>
  </si>
  <si>
    <t>An Bình City Tòa A8</t>
  </si>
  <si>
    <t>232 Phạm Văn Đồng</t>
  </si>
  <si>
    <t>Viện Địa Vật Lý Biển ( A27)</t>
  </si>
  <si>
    <t>Sảnh Tầng 1</t>
  </si>
  <si>
    <t>Viện Kỹ Thuật Nhiệt Đới ( A12)</t>
  </si>
  <si>
    <t>Vincom Plaza Thanh Hóa</t>
  </si>
  <si>
    <t>Thanh Hóa</t>
  </si>
  <si>
    <t>27 Trần Phú , Điện Biên</t>
  </si>
  <si>
    <t>Zodi Office</t>
  </si>
  <si>
    <t>156 Triệu Việt Vương</t>
  </si>
  <si>
    <t>Golden Field Office</t>
  </si>
  <si>
    <t>A2-Nguyễn Cơ Thạch</t>
  </si>
  <si>
    <t>Vincom Plaza Nha Trang</t>
  </si>
  <si>
    <t xml:space="preserve">Trần Phú </t>
  </si>
  <si>
    <t>Nha trng</t>
  </si>
  <si>
    <t>Toà Nhà In Xuất Bản Bản Đồ</t>
  </si>
  <si>
    <t>14 Pháo Đài Láng</t>
  </si>
  <si>
    <t>VP Bank Building</t>
  </si>
  <si>
    <t>5 Điện Biên Phủ</t>
  </si>
  <si>
    <t>Sảnh B1</t>
  </si>
  <si>
    <t>Vincom Plaza Bắc Ninh</t>
  </si>
  <si>
    <t>Ngãn 6 Trần Hưng Đạo, phố Suối Hoa</t>
  </si>
  <si>
    <t>Bắc Ninh</t>
  </si>
  <si>
    <t>G4 Trung Yên</t>
  </si>
  <si>
    <t>Vũ Phạm Hàm Trung Yên</t>
  </si>
  <si>
    <t>sảnh B1</t>
  </si>
  <si>
    <t>Công ty 29 Bộ Quốc Phòng</t>
  </si>
  <si>
    <t>Ngõ 73 Nguyễn Trãi Khương Trung</t>
  </si>
  <si>
    <t>An Bình city A4</t>
  </si>
  <si>
    <t xml:space="preserve">232 Phạm Văn Đồng </t>
  </si>
  <si>
    <t>An Bình city A5</t>
  </si>
  <si>
    <t>Hầm B1M</t>
  </si>
  <si>
    <t>An Bình City Tòa A1</t>
  </si>
  <si>
    <t>Aeon Mall Bình Dương Block A</t>
  </si>
  <si>
    <t>Quốc lộ 13 Thủ Dầu 1</t>
  </si>
  <si>
    <t>Bình Dương</t>
  </si>
  <si>
    <t>Aeon Mall Bình Dương Block B</t>
  </si>
  <si>
    <t>Aeon Mall Bình Dương Block C</t>
  </si>
  <si>
    <t>Vincom Plaza Imperia Hải Phòng</t>
  </si>
  <si>
    <t>KĐT Vinhome Imperia Hải Phòng</t>
  </si>
  <si>
    <t>B1, 1 và 3</t>
  </si>
  <si>
    <t>Anland Complex Block A</t>
  </si>
  <si>
    <t>Tố Hữu La Khê</t>
  </si>
  <si>
    <t>Reverside Garden Block A</t>
  </si>
  <si>
    <t>349 Vũ Tông Phan</t>
  </si>
  <si>
    <t>Reverside Garden Block B</t>
  </si>
  <si>
    <t>Mac Plaza Block B</t>
  </si>
  <si>
    <t>10 Trần Phú</t>
  </si>
  <si>
    <t>Sảnh tầng 1 và B1</t>
  </si>
  <si>
    <t>An Bình City Tòa A2</t>
  </si>
  <si>
    <t>An Bình City Tòa A3</t>
  </si>
  <si>
    <t>An Bình City Tòa A6</t>
  </si>
  <si>
    <t>An Bình City Tòa A7</t>
  </si>
  <si>
    <t>Song Toàn</t>
  </si>
  <si>
    <t>182A Lò Đúc</t>
  </si>
  <si>
    <t>Trương Hán Siêu</t>
  </si>
  <si>
    <t>12 Trương Hán Siêu</t>
  </si>
  <si>
    <t xml:space="preserve">Tòa soạn Báo Tiền Phong </t>
  </si>
  <si>
    <t>Ko BĐS. chạy đồng bộ</t>
  </si>
  <si>
    <t>Trong thang máy (chạy đồng bộ)</t>
  </si>
  <si>
    <t>Trong thang máy(chạy đồng bộ)</t>
  </si>
  <si>
    <t>Ko BĐS. Trong thang máy (chạy đồng bộ)</t>
  </si>
  <si>
    <r>
      <t xml:space="preserve">The Garden </t>
    </r>
    <r>
      <rPr>
        <vertAlign val="superscript"/>
        <sz val="9"/>
        <color indexed="62"/>
        <rFont val="Times New Roman"/>
        <family val="1"/>
      </rPr>
      <t>new</t>
    </r>
  </si>
  <si>
    <r>
      <t>Smart Building</t>
    </r>
    <r>
      <rPr>
        <vertAlign val="superscript"/>
        <sz val="9"/>
        <color indexed="62"/>
        <rFont val="Times New Roman"/>
        <family val="1"/>
      </rPr>
      <t xml:space="preserve"> </t>
    </r>
  </si>
  <si>
    <t>Tòa nhà 36 A Hoàng Cầu</t>
  </si>
  <si>
    <t>36 A Hoàng Cầu</t>
  </si>
  <si>
    <t>Gelexia Riverside CT1 Block A</t>
  </si>
  <si>
    <t>885 Tam Trinh - Yên Sở</t>
  </si>
  <si>
    <t>Gelexia Riverside CT1 Block B</t>
  </si>
  <si>
    <t>Gelexia Riverside CT2A Block A</t>
  </si>
  <si>
    <t>Gelexia Riverside CT2A Block B</t>
  </si>
  <si>
    <t>Gelexia Riverside CT2B Block A</t>
  </si>
  <si>
    <t>Gelexia Riverside CT2B Block B</t>
  </si>
  <si>
    <t>Gelexia Riverside CT3A Block A</t>
  </si>
  <si>
    <t>Trươờng đào tạo cán bộ Vietinbank  nhà Hiệu bộ</t>
  </si>
  <si>
    <t>Vân Canh</t>
  </si>
  <si>
    <t>Hoài Đức</t>
  </si>
  <si>
    <t>Vietinbank KT1</t>
  </si>
  <si>
    <t>Vietinbank KT2</t>
  </si>
  <si>
    <t>Gelexia Riverside CT3A Block B</t>
  </si>
  <si>
    <t>Usilk</t>
  </si>
  <si>
    <t>KĐT Văn Khê</t>
  </si>
  <si>
    <t>Tầng 1 - Tầng Hầm B1</t>
  </si>
  <si>
    <t>LOẠI</t>
  </si>
  <si>
    <t>loại 1</t>
  </si>
  <si>
    <t>loại 2</t>
  </si>
  <si>
    <t>loại 3</t>
  </si>
  <si>
    <t>loại 4</t>
  </si>
  <si>
    <t>Rivera Park Office</t>
  </si>
  <si>
    <t>69 Vũ Trọng Phụng</t>
  </si>
  <si>
    <t xml:space="preserve"> tầng 1 và B1</t>
  </si>
  <si>
    <t>TTTM, VP</t>
  </si>
  <si>
    <t>New Skyline</t>
  </si>
  <si>
    <t>Lô CC2,Nguyễn Khuyến, Khu Đô Thị mới Văn Quán</t>
  </si>
  <si>
    <t>tầng 1,B1,B2</t>
  </si>
  <si>
    <t xml:space="preserve">Hoàng Thành Office </t>
  </si>
  <si>
    <t>114 Mai Hắc Đế</t>
  </si>
  <si>
    <t>Hầm B2, KQC Ngân Hàng</t>
  </si>
  <si>
    <r>
      <t xml:space="preserve">CÔNG TY CỔ PHẦN TRUYỀN THÔNG THƯƠNG HIỆU VIỆT NAM
</t>
    </r>
    <r>
      <rPr>
        <i/>
        <sz val="12"/>
        <rFont val="Times New Roman"/>
        <family val="1"/>
      </rPr>
      <t>P3107 Tòa nhà FLC Complex, 36 Phạm Hùng, Nam Từ Liêm, Hà Nội
website: https://quangcaothangmay.vn</t>
    </r>
  </si>
  <si>
    <t xml:space="preserve">Người nhận : </t>
  </si>
  <si>
    <t xml:space="preserve">Địa chỉ: </t>
  </si>
  <si>
    <t>Điện thoại: 02466 89 7777 - 098 145 8866 (zalo) - Skype: quy171</t>
  </si>
  <si>
    <t>Mail: contact@brandcom.vn</t>
  </si>
  <si>
    <t>Kính gửi:  CÔNG TY</t>
  </si>
  <si>
    <r>
      <rPr>
        <b/>
        <i/>
        <sz val="12"/>
        <color indexed="10"/>
        <rFont val="Times New Roman"/>
        <family val="1"/>
      </rPr>
      <t>(*)</t>
    </r>
    <r>
      <rPr>
        <b/>
        <i/>
        <sz val="12"/>
        <rFont val="Times New Roman"/>
        <family val="1"/>
      </rPr>
      <t>List danh sách các tòa nhà update hàng tuần, liên hệ để nhận danh sách tòa mới nhất</t>
    </r>
  </si>
  <si>
    <r>
      <rPr>
        <b/>
        <i/>
        <sz val="12"/>
        <color indexed="10"/>
        <rFont val="Times New Roman"/>
        <family val="1"/>
      </rPr>
      <t>(*)</t>
    </r>
    <r>
      <rPr>
        <b/>
        <i/>
        <sz val="12"/>
        <rFont val="Times New Roman"/>
        <family val="1"/>
      </rPr>
      <t xml:space="preserve">Liên hệ </t>
    </r>
    <r>
      <rPr>
        <b/>
        <i/>
        <sz val="12"/>
        <color indexed="10"/>
        <rFont val="Times New Roman"/>
        <family val="1"/>
      </rPr>
      <t xml:space="preserve">nhận chiết khấu </t>
    </r>
    <r>
      <rPr>
        <b/>
        <i/>
        <sz val="12"/>
        <color indexed="8"/>
        <rFont val="Times New Roman"/>
        <family val="1"/>
      </rPr>
      <t>tốt nhất</t>
    </r>
    <r>
      <rPr>
        <b/>
        <i/>
        <sz val="12"/>
        <rFont val="Times New Roman"/>
        <family val="1"/>
      </rPr>
      <t xml:space="preserve"> và </t>
    </r>
    <r>
      <rPr>
        <b/>
        <i/>
        <sz val="12"/>
        <color indexed="10"/>
        <rFont val="Times New Roman"/>
        <family val="1"/>
      </rPr>
      <t>chương trình khuyến mai</t>
    </r>
    <r>
      <rPr>
        <b/>
        <i/>
        <sz val="12"/>
        <rFont val="Times New Roman"/>
        <family val="1"/>
      </rPr>
      <t xml:space="preserve"> theo từng thời điểm </t>
    </r>
  </si>
  <si>
    <t>Update 01/06/2019</t>
  </si>
  <si>
    <t>DANH SÁCH TÒA NHÀ QUẢNG CÁO LCD TẠI HÀ NỘI 2019</t>
  </si>
  <si>
    <t>Nội dung : Dịch vụ quảng cáo LCD</t>
  </si>
</sst>
</file>

<file path=xl/styles.xml><?xml version="1.0" encoding="utf-8"?>
<styleSheet xmlns="http://schemas.openxmlformats.org/spreadsheetml/2006/main">
  <numFmts count="3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₫&quot;#,##0;\-&quot;₫&quot;#,##0"/>
    <numFmt numFmtId="173" formatCode="&quot;₫&quot;#,##0;[Red]\-&quot;₫&quot;#,##0"/>
    <numFmt numFmtId="174" formatCode="&quot;₫&quot;#,##0.00;\-&quot;₫&quot;#,##0.00"/>
    <numFmt numFmtId="175" formatCode="&quot;₫&quot;#,##0.00;[Red]\-&quot;₫&quot;#,##0.00"/>
    <numFmt numFmtId="176" formatCode="_-&quot;₫&quot;* #,##0_-;\-&quot;₫&quot;* #,##0_-;_-&quot;₫&quot;* &quot;-&quot;_-;_-@_-"/>
    <numFmt numFmtId="177" formatCode="_-* #,##0_-;\-* #,##0_-;_-* &quot;-&quot;_-;_-@_-"/>
    <numFmt numFmtId="178" formatCode="_-&quot;₫&quot;* #,##0.00_-;\-&quot;₫&quot;* #,##0.00_-;_-&quot;₫&quot;* &quot;-&quot;??_-;_-@_-"/>
    <numFmt numFmtId="179" formatCode="_-* #,##0.00_-;\-* #,##0.00_-;_-* &quot;-&quot;??_-;_-@_-"/>
    <numFmt numFmtId="180" formatCode="_(* #,##0\ \ \ _);_(* \(#,##0\ \ \ \);_(* &quot;&quot;??_);_(@_)"/>
    <numFmt numFmtId="181" formatCode="_(* #,##0_);_(* \(#,##0\);_(* &quot;-&quot;??_);_(@_)"/>
    <numFmt numFmtId="182" formatCode="[$-409]dddd\,\ mmmm\ d\,\ yyyy"/>
    <numFmt numFmtId="183" formatCode="[$-409]h:mm:ss\ AM/PM"/>
    <numFmt numFmtId="184" formatCode="_(* #,##0.0_);_(* \(#,##0.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-* #,##0\ _₫_-;\-* #,##0\ _₫_-;_-* &quot;-&quot;??\ _₫_-;_-@_-"/>
  </numFmts>
  <fonts count="88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宋体"/>
      <family val="0"/>
    </font>
    <font>
      <vertAlign val="superscript"/>
      <sz val="9"/>
      <color indexed="6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Arial"/>
      <family val="2"/>
    </font>
    <font>
      <sz val="11"/>
      <color indexed="14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2"/>
      <color indexed="8"/>
      <name val=".VnTime"/>
      <family val="2"/>
    </font>
    <font>
      <b/>
      <sz val="11"/>
      <color indexed="63"/>
      <name val="Arial"/>
      <family val="2"/>
    </font>
    <font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b/>
      <sz val="22"/>
      <color indexed="62"/>
      <name val="Times New Roman"/>
      <family val="1"/>
    </font>
    <font>
      <sz val="9"/>
      <color indexed="62"/>
      <name val="Times New Roman"/>
      <family val="1"/>
    </font>
    <font>
      <i/>
      <sz val="9"/>
      <color indexed="62"/>
      <name val="Times New Roman"/>
      <family val="1"/>
    </font>
    <font>
      <i/>
      <sz val="9"/>
      <color indexed="27"/>
      <name val="Times New Roman"/>
      <family val="1"/>
    </font>
    <font>
      <sz val="8"/>
      <color indexed="62"/>
      <name val="Times New Roman"/>
      <family val="1"/>
    </font>
    <font>
      <sz val="10"/>
      <color indexed="62"/>
      <name val="Times New Roman"/>
      <family val="1"/>
    </font>
    <font>
      <sz val="22"/>
      <color indexed="62"/>
      <name val="Times New Roman"/>
      <family val="1"/>
    </font>
    <font>
      <sz val="9"/>
      <color indexed="56"/>
      <name val="Times New Roman"/>
      <family val="1"/>
    </font>
    <font>
      <sz val="8"/>
      <color indexed="56"/>
      <name val="Times New Roman"/>
      <family val="1"/>
    </font>
    <font>
      <b/>
      <sz val="9"/>
      <color indexed="56"/>
      <name val="Times New Roman"/>
      <family val="1"/>
    </font>
    <font>
      <sz val="22"/>
      <color indexed="56"/>
      <name val="Times New Roman"/>
      <family val="1"/>
    </font>
    <font>
      <i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.VnTime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i/>
      <sz val="10"/>
      <color theme="0"/>
      <name val="Times New Roman"/>
      <family val="1"/>
    </font>
    <font>
      <sz val="9"/>
      <color theme="0"/>
      <name val="Times New Roman"/>
      <family val="1"/>
    </font>
    <font>
      <b/>
      <sz val="22"/>
      <color theme="3"/>
      <name val="Times New Roman"/>
      <family val="1"/>
    </font>
    <font>
      <sz val="9"/>
      <color theme="3"/>
      <name val="Times New Roman"/>
      <family val="1"/>
    </font>
    <font>
      <i/>
      <sz val="9"/>
      <color theme="3"/>
      <name val="Times New Roman"/>
      <family val="1"/>
    </font>
    <font>
      <i/>
      <sz val="9"/>
      <color rgb="FF92D050"/>
      <name val="Times New Roman"/>
      <family val="1"/>
    </font>
    <font>
      <sz val="8"/>
      <color theme="3"/>
      <name val="Times New Roman"/>
      <family val="1"/>
    </font>
    <font>
      <sz val="10"/>
      <color theme="3"/>
      <name val="Times New Roman"/>
      <family val="1"/>
    </font>
    <font>
      <sz val="22"/>
      <color theme="3"/>
      <name val="Times New Roman"/>
      <family val="1"/>
    </font>
    <font>
      <sz val="9"/>
      <color rgb="FF002060"/>
      <name val="Times New Roman"/>
      <family val="1"/>
    </font>
    <font>
      <sz val="8"/>
      <color rgb="FF002060"/>
      <name val="Times New Roman"/>
      <family val="1"/>
    </font>
    <font>
      <b/>
      <sz val="9"/>
      <color rgb="FF002060"/>
      <name val="Times New Roman"/>
      <family val="1"/>
    </font>
    <font>
      <i/>
      <sz val="12"/>
      <color rgb="FFFF0000"/>
      <name val="Times New Roman"/>
      <family val="1"/>
    </font>
    <font>
      <sz val="22"/>
      <color rgb="FF00206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28" borderId="2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67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9" fillId="0" borderId="0">
      <alignment/>
      <protection/>
    </xf>
  </cellStyleXfs>
  <cellXfs count="235">
    <xf numFmtId="0" fontId="0" fillId="0" borderId="0" xfId="0" applyAlignment="1">
      <alignment/>
    </xf>
    <xf numFmtId="0" fontId="72" fillId="0" borderId="0" xfId="0" applyFont="1" applyAlignment="1">
      <alignment/>
    </xf>
    <xf numFmtId="0" fontId="72" fillId="0" borderId="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7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/>
    </xf>
    <xf numFmtId="0" fontId="7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74" fillId="0" borderId="0" xfId="0" applyFont="1" applyFill="1" applyAlignment="1">
      <alignment/>
    </xf>
    <xf numFmtId="3" fontId="5" fillId="3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5" fillId="33" borderId="11" xfId="0" applyFont="1" applyFill="1" applyBorder="1" applyAlignment="1">
      <alignment vertical="center"/>
    </xf>
    <xf numFmtId="0" fontId="75" fillId="33" borderId="12" xfId="0" applyFont="1" applyFill="1" applyBorder="1" applyAlignment="1">
      <alignment vertical="center"/>
    </xf>
    <xf numFmtId="0" fontId="75" fillId="33" borderId="0" xfId="0" applyFont="1" applyFill="1" applyBorder="1" applyAlignment="1">
      <alignment vertical="center"/>
    </xf>
    <xf numFmtId="0" fontId="76" fillId="35" borderId="10" xfId="0" applyFont="1" applyFill="1" applyBorder="1" applyAlignment="1">
      <alignment horizontal="center" vertical="center"/>
    </xf>
    <xf numFmtId="0" fontId="76" fillId="35" borderId="10" xfId="0" applyFont="1" applyFill="1" applyBorder="1" applyAlignment="1">
      <alignment horizontal="center" vertical="center" wrapText="1"/>
    </xf>
    <xf numFmtId="0" fontId="76" fillId="35" borderId="13" xfId="0" applyFont="1" applyFill="1" applyBorder="1" applyAlignment="1">
      <alignment horizontal="center" vertical="center"/>
    </xf>
    <xf numFmtId="0" fontId="76" fillId="35" borderId="14" xfId="0" applyFont="1" applyFill="1" applyBorder="1" applyAlignment="1">
      <alignment horizontal="left" vertical="center"/>
    </xf>
    <xf numFmtId="0" fontId="76" fillId="35" borderId="14" xfId="0" applyFont="1" applyFill="1" applyBorder="1" applyAlignment="1">
      <alignment horizontal="center" vertical="center"/>
    </xf>
    <xf numFmtId="0" fontId="76" fillId="35" borderId="14" xfId="0" applyFont="1" applyFill="1" applyBorder="1" applyAlignment="1">
      <alignment horizontal="center" vertical="center" wrapText="1"/>
    </xf>
    <xf numFmtId="0" fontId="76" fillId="35" borderId="15" xfId="0" applyFont="1" applyFill="1" applyBorder="1" applyAlignment="1">
      <alignment horizontal="center" vertical="center" wrapText="1"/>
    </xf>
    <xf numFmtId="0" fontId="77" fillId="35" borderId="13" xfId="0" applyFont="1" applyFill="1" applyBorder="1" applyAlignment="1">
      <alignment/>
    </xf>
    <xf numFmtId="0" fontId="77" fillId="35" borderId="14" xfId="0" applyFont="1" applyFill="1" applyBorder="1" applyAlignment="1">
      <alignment/>
    </xf>
    <xf numFmtId="0" fontId="77" fillId="35" borderId="14" xfId="0" applyFont="1" applyFill="1" applyBorder="1" applyAlignment="1">
      <alignment vertical="center" wrapText="1"/>
    </xf>
    <xf numFmtId="0" fontId="77" fillId="35" borderId="14" xfId="0" applyFont="1" applyFill="1" applyBorder="1" applyAlignment="1">
      <alignment horizontal="center" wrapText="1"/>
    </xf>
    <xf numFmtId="0" fontId="77" fillId="35" borderId="14" xfId="0" applyFont="1" applyFill="1" applyBorder="1" applyAlignment="1">
      <alignment horizontal="center" vertical="center" wrapText="1"/>
    </xf>
    <xf numFmtId="0" fontId="78" fillId="35" borderId="14" xfId="0" applyFont="1" applyFill="1" applyBorder="1" applyAlignment="1">
      <alignment horizontal="center" wrapText="1"/>
    </xf>
    <xf numFmtId="0" fontId="77" fillId="35" borderId="15" xfId="0" applyFont="1" applyFill="1" applyBorder="1" applyAlignment="1">
      <alignment vertical="center" wrapText="1"/>
    </xf>
    <xf numFmtId="3" fontId="76" fillId="33" borderId="10" xfId="0" applyNumberFormat="1" applyFont="1" applyFill="1" applyBorder="1" applyAlignment="1" quotePrefix="1">
      <alignment horizontal="center"/>
    </xf>
    <xf numFmtId="3" fontId="76" fillId="33" borderId="10" xfId="98" applyNumberFormat="1" applyFont="1" applyFill="1" applyBorder="1" applyAlignment="1">
      <alignment wrapText="1"/>
      <protection/>
    </xf>
    <xf numFmtId="3" fontId="76" fillId="33" borderId="10" xfId="63" applyNumberFormat="1" applyFont="1" applyFill="1" applyBorder="1" applyAlignment="1" applyProtection="1">
      <alignment wrapText="1"/>
      <protection/>
    </xf>
    <xf numFmtId="43" fontId="76" fillId="33" borderId="10" xfId="48" applyFont="1" applyFill="1" applyBorder="1" applyAlignment="1" applyProtection="1">
      <alignment horizontal="left" vertical="center"/>
      <protection/>
    </xf>
    <xf numFmtId="3" fontId="76" fillId="33" borderId="10" xfId="0" applyNumberFormat="1" applyFont="1" applyFill="1" applyBorder="1" applyAlignment="1">
      <alignment horizontal="center" wrapText="1"/>
    </xf>
    <xf numFmtId="3" fontId="76" fillId="33" borderId="10" xfId="0" applyNumberFormat="1" applyFont="1" applyFill="1" applyBorder="1" applyAlignment="1">
      <alignment horizontal="center" vertical="center" wrapText="1"/>
    </xf>
    <xf numFmtId="3" fontId="76" fillId="33" borderId="10" xfId="0" applyNumberFormat="1" applyFont="1" applyFill="1" applyBorder="1" applyAlignment="1">
      <alignment horizontal="center"/>
    </xf>
    <xf numFmtId="3" fontId="76" fillId="33" borderId="10" xfId="0" applyNumberFormat="1" applyFont="1" applyFill="1" applyBorder="1" applyAlignment="1">
      <alignment/>
    </xf>
    <xf numFmtId="3" fontId="79" fillId="33" borderId="10" xfId="0" applyNumberFormat="1" applyFont="1" applyFill="1" applyBorder="1" applyAlignment="1">
      <alignment/>
    </xf>
    <xf numFmtId="171" fontId="76" fillId="33" borderId="10" xfId="43" applyFont="1" applyFill="1" applyBorder="1" applyAlignment="1">
      <alignment/>
    </xf>
    <xf numFmtId="0" fontId="76" fillId="33" borderId="10" xfId="0" applyFont="1" applyFill="1" applyBorder="1" applyAlignment="1">
      <alignment/>
    </xf>
    <xf numFmtId="0" fontId="76" fillId="33" borderId="10" xfId="97" applyFont="1" applyFill="1" applyBorder="1" applyAlignment="1">
      <alignment/>
      <protection/>
    </xf>
    <xf numFmtId="3" fontId="76" fillId="33" borderId="10" xfId="97" applyNumberFormat="1" applyFont="1" applyFill="1" applyBorder="1" applyAlignment="1">
      <alignment horizontal="center"/>
      <protection/>
    </xf>
    <xf numFmtId="0" fontId="76" fillId="33" borderId="10" xfId="97" applyFont="1" applyFill="1" applyBorder="1" applyAlignment="1">
      <alignment horizontal="center" vertical="center"/>
      <protection/>
    </xf>
    <xf numFmtId="0" fontId="76" fillId="33" borderId="10" xfId="97" applyFont="1" applyFill="1" applyBorder="1" applyAlignment="1">
      <alignment horizontal="center"/>
      <protection/>
    </xf>
    <xf numFmtId="171" fontId="76" fillId="33" borderId="10" xfId="43" applyFont="1" applyFill="1" applyBorder="1" applyAlignment="1" applyProtection="1">
      <alignment horizontal="left"/>
      <protection/>
    </xf>
    <xf numFmtId="3" fontId="76" fillId="33" borderId="10" xfId="97" applyNumberFormat="1" applyFont="1" applyFill="1" applyBorder="1" applyAlignment="1">
      <alignment horizontal="center" wrapText="1"/>
      <protection/>
    </xf>
    <xf numFmtId="3" fontId="76" fillId="33" borderId="10" xfId="63" applyNumberFormat="1" applyFont="1" applyFill="1" applyBorder="1" applyAlignment="1" applyProtection="1">
      <alignment/>
      <protection/>
    </xf>
    <xf numFmtId="3" fontId="76" fillId="33" borderId="10" xfId="98" applyNumberFormat="1" applyFont="1" applyFill="1" applyBorder="1" applyAlignment="1">
      <alignment/>
      <protection/>
    </xf>
    <xf numFmtId="171" fontId="76" fillId="33" borderId="10" xfId="43" applyFont="1" applyFill="1" applyBorder="1" applyAlignment="1" applyProtection="1">
      <alignment/>
      <protection/>
    </xf>
    <xf numFmtId="171" fontId="76" fillId="33" borderId="10" xfId="43" applyFont="1" applyFill="1" applyBorder="1" applyAlignment="1">
      <alignment/>
    </xf>
    <xf numFmtId="0" fontId="76" fillId="33" borderId="10" xfId="0" applyFont="1" applyFill="1" applyBorder="1" applyAlignment="1">
      <alignment/>
    </xf>
    <xf numFmtId="181" fontId="76" fillId="33" borderId="10" xfId="48" applyNumberFormat="1" applyFont="1" applyFill="1" applyBorder="1" applyAlignment="1">
      <alignment horizontal="center" vertical="center"/>
    </xf>
    <xf numFmtId="0" fontId="76" fillId="33" borderId="10" xfId="0" applyFont="1" applyFill="1" applyBorder="1" applyAlignment="1">
      <alignment horizontal="center"/>
    </xf>
    <xf numFmtId="3" fontId="80" fillId="33" borderId="10" xfId="0" applyNumberFormat="1" applyFont="1" applyFill="1" applyBorder="1" applyAlignment="1">
      <alignment/>
    </xf>
    <xf numFmtId="0" fontId="76" fillId="33" borderId="10" xfId="0" applyFont="1" applyFill="1" applyBorder="1" applyAlignment="1">
      <alignment vertical="center"/>
    </xf>
    <xf numFmtId="43" fontId="76" fillId="33" borderId="10" xfId="48" applyFont="1" applyFill="1" applyBorder="1" applyAlignment="1">
      <alignment horizontal="center"/>
    </xf>
    <xf numFmtId="43" fontId="76" fillId="33" borderId="10" xfId="48" applyFont="1" applyFill="1" applyBorder="1" applyAlignment="1" applyProtection="1">
      <alignment horizontal="left"/>
      <protection hidden="1"/>
    </xf>
    <xf numFmtId="43" fontId="76" fillId="33" borderId="10" xfId="43" applyNumberFormat="1" applyFont="1" applyFill="1" applyBorder="1" applyAlignment="1">
      <alignment horizontal="center"/>
    </xf>
    <xf numFmtId="43" fontId="76" fillId="33" borderId="10" xfId="43" applyNumberFormat="1" applyFont="1" applyFill="1" applyBorder="1" applyAlignment="1" applyProtection="1">
      <alignment horizontal="left" vertical="center"/>
      <protection/>
    </xf>
    <xf numFmtId="43" fontId="76" fillId="33" borderId="10" xfId="43" applyNumberFormat="1" applyFont="1" applyFill="1" applyBorder="1" applyAlignment="1" applyProtection="1">
      <alignment horizontal="left" vertical="center"/>
      <protection hidden="1"/>
    </xf>
    <xf numFmtId="43" fontId="76" fillId="33" borderId="10" xfId="43" applyNumberFormat="1" applyFont="1" applyFill="1" applyBorder="1" applyAlignment="1">
      <alignment horizontal="left" vertical="center"/>
    </xf>
    <xf numFmtId="181" fontId="76" fillId="33" borderId="10" xfId="43" applyNumberFormat="1" applyFont="1" applyFill="1" applyBorder="1" applyAlignment="1">
      <alignment horizontal="center" wrapText="1"/>
    </xf>
    <xf numFmtId="181" fontId="76" fillId="33" borderId="10" xfId="43" applyNumberFormat="1" applyFont="1" applyFill="1" applyBorder="1" applyAlignment="1">
      <alignment horizontal="center"/>
    </xf>
    <xf numFmtId="0" fontId="76" fillId="33" borderId="10" xfId="0" applyFont="1" applyFill="1" applyBorder="1" applyAlignment="1">
      <alignment wrapText="1"/>
    </xf>
    <xf numFmtId="3" fontId="76" fillId="33" borderId="10" xfId="99" applyNumberFormat="1" applyFont="1" applyFill="1" applyBorder="1" applyAlignment="1">
      <alignment wrapText="1"/>
      <protection/>
    </xf>
    <xf numFmtId="43" fontId="76" fillId="33" borderId="10" xfId="48" applyFont="1" applyFill="1" applyBorder="1" applyAlignment="1">
      <alignment horizontal="left" vertical="center"/>
    </xf>
    <xf numFmtId="181" fontId="76" fillId="33" borderId="10" xfId="48" applyNumberFormat="1" applyFont="1" applyFill="1" applyBorder="1" applyAlignment="1">
      <alignment horizontal="left" vertical="center"/>
    </xf>
    <xf numFmtId="181" fontId="76" fillId="33" borderId="10" xfId="43" applyNumberFormat="1" applyFont="1" applyFill="1" applyBorder="1" applyAlignment="1">
      <alignment horizontal="center" vertical="center" wrapText="1"/>
    </xf>
    <xf numFmtId="181" fontId="76" fillId="33" borderId="10" xfId="48" applyNumberFormat="1" applyFont="1" applyFill="1" applyBorder="1" applyAlignment="1">
      <alignment horizontal="center" wrapText="1"/>
    </xf>
    <xf numFmtId="3" fontId="76" fillId="33" borderId="10" xfId="98" applyNumberFormat="1" applyFont="1" applyFill="1" applyBorder="1" applyAlignment="1">
      <alignment horizontal="center" wrapText="1"/>
      <protection/>
    </xf>
    <xf numFmtId="180" fontId="76" fillId="33" borderId="10" xfId="0" applyNumberFormat="1" applyFont="1" applyFill="1" applyBorder="1" applyAlignment="1" applyProtection="1">
      <alignment/>
      <protection hidden="1"/>
    </xf>
    <xf numFmtId="3" fontId="76" fillId="33" borderId="10" xfId="97" applyNumberFormat="1" applyFont="1" applyFill="1" applyBorder="1" applyAlignment="1">
      <alignment/>
      <protection/>
    </xf>
    <xf numFmtId="0" fontId="76" fillId="33" borderId="10" xfId="43" applyNumberFormat="1" applyFont="1" applyFill="1" applyBorder="1" applyAlignment="1">
      <alignment horizontal="center"/>
    </xf>
    <xf numFmtId="181" fontId="76" fillId="33" borderId="10" xfId="43" applyNumberFormat="1" applyFont="1" applyFill="1" applyBorder="1" applyAlignment="1">
      <alignment/>
    </xf>
    <xf numFmtId="171" fontId="76" fillId="33" borderId="10" xfId="43" applyFont="1" applyFill="1" applyBorder="1" applyAlignment="1">
      <alignment horizontal="center"/>
    </xf>
    <xf numFmtId="171" fontId="76" fillId="33" borderId="10" xfId="43" applyFont="1" applyFill="1" applyBorder="1" applyAlignment="1">
      <alignment wrapText="1"/>
    </xf>
    <xf numFmtId="43" fontId="76" fillId="33" borderId="10" xfId="48" applyFont="1" applyFill="1" applyBorder="1" applyAlignment="1">
      <alignment horizontal="left" vertical="center" wrapText="1"/>
    </xf>
    <xf numFmtId="181" fontId="76" fillId="33" borderId="10" xfId="48" applyNumberFormat="1" applyFont="1" applyFill="1" applyBorder="1" applyAlignment="1">
      <alignment horizontal="center" vertical="center" wrapText="1"/>
    </xf>
    <xf numFmtId="181" fontId="76" fillId="33" borderId="10" xfId="43" applyNumberFormat="1" applyFont="1" applyFill="1" applyBorder="1" applyAlignment="1">
      <alignment horizontal="left" vertical="center"/>
    </xf>
    <xf numFmtId="181" fontId="76" fillId="33" borderId="10" xfId="43" applyNumberFormat="1" applyFont="1" applyFill="1" applyBorder="1" applyAlignment="1">
      <alignment horizontal="center" vertical="center"/>
    </xf>
    <xf numFmtId="43" fontId="76" fillId="33" borderId="10" xfId="43" applyNumberFormat="1" applyFont="1" applyFill="1" applyBorder="1" applyAlignment="1" applyProtection="1">
      <alignment horizontal="left"/>
      <protection hidden="1"/>
    </xf>
    <xf numFmtId="181" fontId="76" fillId="33" borderId="10" xfId="43" applyNumberFormat="1" applyFont="1" applyFill="1" applyBorder="1" applyAlignment="1">
      <alignment horizontal="right" wrapText="1"/>
    </xf>
    <xf numFmtId="0" fontId="76" fillId="33" borderId="10" xfId="0" applyFont="1" applyFill="1" applyBorder="1" applyAlignment="1">
      <alignment horizontal="center" vertical="center"/>
    </xf>
    <xf numFmtId="3" fontId="76" fillId="33" borderId="15" xfId="0" applyNumberFormat="1" applyFont="1" applyFill="1" applyBorder="1" applyAlignment="1">
      <alignment horizontal="center" vertical="center" wrapText="1"/>
    </xf>
    <xf numFmtId="0" fontId="76" fillId="33" borderId="16" xfId="97" applyFont="1" applyFill="1" applyBorder="1" applyAlignment="1">
      <alignment horizontal="center"/>
      <protection/>
    </xf>
    <xf numFmtId="3" fontId="76" fillId="33" borderId="16" xfId="0" applyNumberFormat="1" applyFont="1" applyFill="1" applyBorder="1" applyAlignment="1">
      <alignment/>
    </xf>
    <xf numFmtId="3" fontId="76" fillId="33" borderId="13" xfId="98" applyNumberFormat="1" applyFont="1" applyFill="1" applyBorder="1" applyAlignment="1">
      <alignment horizontal="center" wrapText="1"/>
      <protection/>
    </xf>
    <xf numFmtId="3" fontId="76" fillId="33" borderId="13" xfId="98" applyNumberFormat="1" applyFont="1" applyFill="1" applyBorder="1" applyAlignment="1">
      <alignment wrapText="1"/>
      <protection/>
    </xf>
    <xf numFmtId="0" fontId="76" fillId="33" borderId="13" xfId="0" applyFont="1" applyFill="1" applyBorder="1" applyAlignment="1">
      <alignment horizontal="center"/>
    </xf>
    <xf numFmtId="0" fontId="76" fillId="33" borderId="13" xfId="0" applyFont="1" applyFill="1" applyBorder="1" applyAlignment="1">
      <alignment/>
    </xf>
    <xf numFmtId="3" fontId="76" fillId="33" borderId="13" xfId="0" applyNumberFormat="1" applyFont="1" applyFill="1" applyBorder="1" applyAlignment="1">
      <alignment/>
    </xf>
    <xf numFmtId="3" fontId="76" fillId="33" borderId="17" xfId="63" applyNumberFormat="1" applyFont="1" applyFill="1" applyBorder="1" applyAlignment="1" applyProtection="1">
      <alignment wrapText="1"/>
      <protection/>
    </xf>
    <xf numFmtId="3" fontId="76" fillId="33" borderId="13" xfId="0" applyNumberFormat="1" applyFont="1" applyFill="1" applyBorder="1" applyAlignment="1">
      <alignment horizontal="center" wrapText="1"/>
    </xf>
    <xf numFmtId="3" fontId="76" fillId="33" borderId="15" xfId="0" applyNumberFormat="1" applyFont="1" applyFill="1" applyBorder="1" applyAlignment="1">
      <alignment horizontal="center"/>
    </xf>
    <xf numFmtId="3" fontId="76" fillId="33" borderId="15" xfId="0" applyNumberFormat="1" applyFont="1" applyFill="1" applyBorder="1" applyAlignment="1">
      <alignment/>
    </xf>
    <xf numFmtId="0" fontId="76" fillId="33" borderId="15" xfId="97" applyFont="1" applyFill="1" applyBorder="1" applyAlignment="1">
      <alignment horizontal="center" vertical="center"/>
      <protection/>
    </xf>
    <xf numFmtId="0" fontId="76" fillId="33" borderId="10" xfId="97" applyFont="1" applyFill="1" applyBorder="1" applyAlignment="1">
      <alignment horizontal="center" wrapText="1"/>
      <protection/>
    </xf>
    <xf numFmtId="3" fontId="76" fillId="33" borderId="16" xfId="0" applyNumberFormat="1" applyFont="1" applyFill="1" applyBorder="1" applyAlignment="1">
      <alignment horizontal="center"/>
    </xf>
    <xf numFmtId="3" fontId="76" fillId="33" borderId="13" xfId="97" applyNumberFormat="1" applyFont="1" applyFill="1" applyBorder="1" applyAlignment="1">
      <alignment horizontal="center"/>
      <protection/>
    </xf>
    <xf numFmtId="3" fontId="76" fillId="33" borderId="13" xfId="97" applyNumberFormat="1" applyFont="1" applyFill="1" applyBorder="1" applyAlignment="1">
      <alignment/>
      <protection/>
    </xf>
    <xf numFmtId="171" fontId="76" fillId="33" borderId="10" xfId="43" applyFont="1" applyFill="1" applyBorder="1" applyAlignment="1" applyProtection="1">
      <alignment/>
      <protection hidden="1"/>
    </xf>
    <xf numFmtId="43" fontId="76" fillId="33" borderId="16" xfId="43" applyNumberFormat="1" applyFont="1" applyFill="1" applyBorder="1" applyAlignment="1">
      <alignment horizontal="center"/>
    </xf>
    <xf numFmtId="43" fontId="76" fillId="33" borderId="16" xfId="43" applyNumberFormat="1" applyFont="1" applyFill="1" applyBorder="1" applyAlignment="1" applyProtection="1">
      <alignment horizontal="left" vertical="center"/>
      <protection hidden="1"/>
    </xf>
    <xf numFmtId="43" fontId="76" fillId="33" borderId="16" xfId="43" applyNumberFormat="1" applyFont="1" applyFill="1" applyBorder="1" applyAlignment="1">
      <alignment horizontal="left" vertical="center"/>
    </xf>
    <xf numFmtId="181" fontId="76" fillId="33" borderId="16" xfId="43" applyNumberFormat="1" applyFont="1" applyFill="1" applyBorder="1" applyAlignment="1">
      <alignment horizontal="center" wrapText="1"/>
    </xf>
    <xf numFmtId="3" fontId="76" fillId="33" borderId="16" xfId="0" applyNumberFormat="1" applyFont="1" applyFill="1" applyBorder="1" applyAlignment="1">
      <alignment horizontal="center" vertical="center" wrapText="1"/>
    </xf>
    <xf numFmtId="181" fontId="76" fillId="33" borderId="16" xfId="43" applyNumberFormat="1" applyFont="1" applyFill="1" applyBorder="1" applyAlignment="1">
      <alignment horizontal="center"/>
    </xf>
    <xf numFmtId="181" fontId="76" fillId="33" borderId="16" xfId="43" applyNumberFormat="1" applyFont="1" applyFill="1" applyBorder="1" applyAlignment="1">
      <alignment horizontal="left" vertical="center"/>
    </xf>
    <xf numFmtId="3" fontId="79" fillId="33" borderId="16" xfId="0" applyNumberFormat="1" applyFont="1" applyFill="1" applyBorder="1" applyAlignment="1">
      <alignment/>
    </xf>
    <xf numFmtId="43" fontId="76" fillId="33" borderId="16" xfId="43" applyNumberFormat="1" applyFont="1" applyFill="1" applyBorder="1" applyAlignment="1" applyProtection="1">
      <alignment horizontal="left" vertical="center"/>
      <protection/>
    </xf>
    <xf numFmtId="3" fontId="76" fillId="33" borderId="16" xfId="98" applyNumberFormat="1" applyFont="1" applyFill="1" applyBorder="1" applyAlignment="1">
      <alignment wrapText="1"/>
      <protection/>
    </xf>
    <xf numFmtId="43" fontId="76" fillId="33" borderId="10" xfId="48" applyFont="1" applyFill="1" applyBorder="1" applyAlignment="1" applyProtection="1">
      <alignment horizontal="left" vertical="center"/>
      <protection hidden="1"/>
    </xf>
    <xf numFmtId="181" fontId="76" fillId="33" borderId="10" xfId="48" applyNumberFormat="1" applyFont="1" applyFill="1" applyBorder="1" applyAlignment="1">
      <alignment horizontal="center"/>
    </xf>
    <xf numFmtId="0" fontId="76" fillId="33" borderId="10" xfId="0" applyFont="1" applyFill="1" applyBorder="1" applyAlignment="1">
      <alignment vertical="center" wrapText="1"/>
    </xf>
    <xf numFmtId="171" fontId="76" fillId="33" borderId="18" xfId="43" applyFont="1" applyFill="1" applyBorder="1" applyAlignment="1">
      <alignment/>
    </xf>
    <xf numFmtId="171" fontId="76" fillId="33" borderId="16" xfId="43" applyFont="1" applyFill="1" applyBorder="1" applyAlignment="1">
      <alignment/>
    </xf>
    <xf numFmtId="3" fontId="76" fillId="33" borderId="16" xfId="0" applyNumberFormat="1" applyFont="1" applyFill="1" applyBorder="1" applyAlignment="1">
      <alignment horizontal="center" wrapText="1"/>
    </xf>
    <xf numFmtId="171" fontId="76" fillId="33" borderId="16" xfId="43" applyFont="1" applyFill="1" applyBorder="1" applyAlignment="1" applyProtection="1">
      <alignment/>
      <protection hidden="1"/>
    </xf>
    <xf numFmtId="43" fontId="76" fillId="33" borderId="10" xfId="48" applyFont="1" applyFill="1" applyBorder="1" applyAlignment="1">
      <alignment horizontal="left"/>
    </xf>
    <xf numFmtId="0" fontId="76" fillId="33" borderId="10" xfId="0" applyFont="1" applyFill="1" applyBorder="1" applyAlignment="1">
      <alignment horizontal="left"/>
    </xf>
    <xf numFmtId="43" fontId="76" fillId="33" borderId="10" xfId="48" applyFont="1" applyFill="1" applyBorder="1" applyAlignment="1" applyProtection="1">
      <alignment horizontal="left" vertical="center" wrapText="1"/>
      <protection hidden="1"/>
    </xf>
    <xf numFmtId="0" fontId="81" fillId="33" borderId="0" xfId="0" applyFont="1" applyFill="1" applyBorder="1" applyAlignment="1">
      <alignment vertical="center"/>
    </xf>
    <xf numFmtId="0" fontId="77" fillId="35" borderId="10" xfId="0" applyFont="1" applyFill="1" applyBorder="1" applyAlignment="1">
      <alignment/>
    </xf>
    <xf numFmtId="0" fontId="77" fillId="35" borderId="10" xfId="0" applyFont="1" applyFill="1" applyBorder="1" applyAlignment="1">
      <alignment vertical="center" wrapText="1"/>
    </xf>
    <xf numFmtId="0" fontId="77" fillId="35" borderId="10" xfId="0" applyFont="1" applyFill="1" applyBorder="1" applyAlignment="1">
      <alignment horizontal="center" wrapText="1"/>
    </xf>
    <xf numFmtId="3" fontId="77" fillId="35" borderId="10" xfId="0" applyNumberFormat="1" applyFont="1" applyFill="1" applyBorder="1" applyAlignment="1">
      <alignment horizontal="center" vertical="center" wrapText="1"/>
    </xf>
    <xf numFmtId="0" fontId="77" fillId="35" borderId="11" xfId="0" applyFont="1" applyFill="1" applyBorder="1" applyAlignment="1">
      <alignment/>
    </xf>
    <xf numFmtId="0" fontId="77" fillId="35" borderId="12" xfId="0" applyFont="1" applyFill="1" applyBorder="1" applyAlignment="1">
      <alignment/>
    </xf>
    <xf numFmtId="0" fontId="77" fillId="35" borderId="12" xfId="0" applyFont="1" applyFill="1" applyBorder="1" applyAlignment="1">
      <alignment vertical="center" wrapText="1"/>
    </xf>
    <xf numFmtId="0" fontId="77" fillId="35" borderId="12" xfId="0" applyFont="1" applyFill="1" applyBorder="1" applyAlignment="1">
      <alignment horizontal="center" wrapText="1"/>
    </xf>
    <xf numFmtId="3" fontId="77" fillId="35" borderId="12" xfId="0" applyNumberFormat="1" applyFont="1" applyFill="1" applyBorder="1" applyAlignment="1">
      <alignment horizontal="center" vertical="center" wrapText="1"/>
    </xf>
    <xf numFmtId="0" fontId="77" fillId="35" borderId="19" xfId="0" applyFont="1" applyFill="1" applyBorder="1" applyAlignment="1">
      <alignment vertical="center" wrapText="1"/>
    </xf>
    <xf numFmtId="3" fontId="77" fillId="35" borderId="14" xfId="0" applyNumberFormat="1" applyFont="1" applyFill="1" applyBorder="1" applyAlignment="1">
      <alignment horizontal="center" vertical="center" wrapText="1"/>
    </xf>
    <xf numFmtId="3" fontId="77" fillId="35" borderId="14" xfId="0" applyNumberFormat="1" applyFont="1" applyFill="1" applyBorder="1" applyAlignment="1">
      <alignment horizontal="center" wrapText="1"/>
    </xf>
    <xf numFmtId="0" fontId="76" fillId="35" borderId="15" xfId="0" applyFont="1" applyFill="1" applyBorder="1" applyAlignment="1">
      <alignment/>
    </xf>
    <xf numFmtId="0" fontId="76" fillId="35" borderId="10" xfId="0" applyFont="1" applyFill="1" applyBorder="1" applyAlignment="1">
      <alignment/>
    </xf>
    <xf numFmtId="3" fontId="76" fillId="35" borderId="10" xfId="0" applyNumberFormat="1" applyFont="1" applyFill="1" applyBorder="1" applyAlignment="1">
      <alignment horizontal="center"/>
    </xf>
    <xf numFmtId="3" fontId="76" fillId="35" borderId="10" xfId="0" applyNumberFormat="1" applyFont="1" applyFill="1" applyBorder="1" applyAlignment="1">
      <alignment horizontal="center" vertical="center"/>
    </xf>
    <xf numFmtId="0" fontId="82" fillId="0" borderId="0" xfId="0" applyFont="1" applyAlignment="1">
      <alignment/>
    </xf>
    <xf numFmtId="0" fontId="82" fillId="35" borderId="10" xfId="0" applyFont="1" applyFill="1" applyBorder="1" applyAlignment="1">
      <alignment horizontal="center" vertical="center"/>
    </xf>
    <xf numFmtId="0" fontId="82" fillId="35" borderId="10" xfId="0" applyFont="1" applyFill="1" applyBorder="1" applyAlignment="1">
      <alignment horizontal="center" vertical="center" wrapText="1"/>
    </xf>
    <xf numFmtId="0" fontId="82" fillId="33" borderId="0" xfId="0" applyFont="1" applyFill="1" applyAlignment="1">
      <alignment vertical="center"/>
    </xf>
    <xf numFmtId="181" fontId="82" fillId="0" borderId="10" xfId="43" applyNumberFormat="1" applyFont="1" applyBorder="1" applyAlignment="1" quotePrefix="1">
      <alignment/>
    </xf>
    <xf numFmtId="181" fontId="82" fillId="0" borderId="10" xfId="43" applyNumberFormat="1" applyFont="1" applyBorder="1" applyAlignment="1">
      <alignment/>
    </xf>
    <xf numFmtId="181" fontId="82" fillId="0" borderId="10" xfId="43" applyNumberFormat="1" applyFont="1" applyBorder="1" applyAlignment="1">
      <alignment horizontal="center"/>
    </xf>
    <xf numFmtId="181" fontId="82" fillId="0" borderId="10" xfId="43" applyNumberFormat="1" applyFont="1" applyBorder="1" applyAlignment="1">
      <alignment horizontal="center" vertical="center"/>
    </xf>
    <xf numFmtId="3" fontId="83" fillId="33" borderId="10" xfId="0" applyNumberFormat="1" applyFont="1" applyFill="1" applyBorder="1" applyAlignment="1">
      <alignment/>
    </xf>
    <xf numFmtId="3" fontId="82" fillId="33" borderId="10" xfId="0" applyNumberFormat="1" applyFont="1" applyFill="1" applyBorder="1" applyAlignment="1">
      <alignment/>
    </xf>
    <xf numFmtId="0" fontId="82" fillId="0" borderId="10" xfId="0" applyFont="1" applyBorder="1" applyAlignment="1">
      <alignment/>
    </xf>
    <xf numFmtId="0" fontId="82" fillId="0" borderId="10" xfId="0" applyFont="1" applyBorder="1" applyAlignment="1">
      <alignment wrapText="1"/>
    </xf>
    <xf numFmtId="0" fontId="82" fillId="0" borderId="10" xfId="0" applyFont="1" applyBorder="1" applyAlignment="1">
      <alignment horizontal="center" vertical="center"/>
    </xf>
    <xf numFmtId="3" fontId="82" fillId="34" borderId="10" xfId="0" applyNumberFormat="1" applyFont="1" applyFill="1" applyBorder="1" applyAlignment="1">
      <alignment horizontal="center"/>
    </xf>
    <xf numFmtId="181" fontId="82" fillId="34" borderId="10" xfId="48" applyNumberFormat="1" applyFont="1" applyFill="1" applyBorder="1" applyAlignment="1" applyProtection="1">
      <alignment horizontal="left"/>
      <protection/>
    </xf>
    <xf numFmtId="181" fontId="82" fillId="0" borderId="10" xfId="48" applyNumberFormat="1" applyFont="1" applyBorder="1" applyAlignment="1">
      <alignment/>
    </xf>
    <xf numFmtId="181" fontId="82" fillId="34" borderId="10" xfId="48" applyNumberFormat="1" applyFont="1" applyFill="1" applyBorder="1" applyAlignment="1" applyProtection="1">
      <alignment horizontal="left"/>
      <protection hidden="1"/>
    </xf>
    <xf numFmtId="181" fontId="82" fillId="34" borderId="10" xfId="48" applyNumberFormat="1" applyFont="1" applyFill="1" applyBorder="1" applyAlignment="1">
      <alignment horizontal="center"/>
    </xf>
    <xf numFmtId="181" fontId="82" fillId="34" borderId="10" xfId="48" applyNumberFormat="1" applyFont="1" applyFill="1" applyBorder="1" applyAlignment="1">
      <alignment horizontal="center" vertical="center" wrapText="1"/>
    </xf>
    <xf numFmtId="181" fontId="82" fillId="34" borderId="10" xfId="48" applyNumberFormat="1" applyFont="1" applyFill="1" applyBorder="1" applyAlignment="1">
      <alignment horizontal="center" wrapText="1"/>
    </xf>
    <xf numFmtId="0" fontId="82" fillId="33" borderId="10" xfId="0" applyFont="1" applyFill="1" applyBorder="1" applyAlignment="1">
      <alignment wrapText="1"/>
    </xf>
    <xf numFmtId="0" fontId="82" fillId="33" borderId="10" xfId="0" applyFont="1" applyFill="1" applyBorder="1" applyAlignment="1">
      <alignment vertical="center"/>
    </xf>
    <xf numFmtId="181" fontId="82" fillId="34" borderId="15" xfId="48" applyNumberFormat="1" applyFont="1" applyFill="1" applyBorder="1" applyAlignment="1" applyProtection="1">
      <alignment horizontal="left"/>
      <protection hidden="1"/>
    </xf>
    <xf numFmtId="0" fontId="84" fillId="35" borderId="15" xfId="0" applyFont="1" applyFill="1" applyBorder="1" applyAlignment="1">
      <alignment/>
    </xf>
    <xf numFmtId="0" fontId="84" fillId="35" borderId="10" xfId="0" applyFont="1" applyFill="1" applyBorder="1" applyAlignment="1">
      <alignment/>
    </xf>
    <xf numFmtId="3" fontId="84" fillId="35" borderId="10" xfId="0" applyNumberFormat="1" applyFont="1" applyFill="1" applyBorder="1" applyAlignment="1">
      <alignment horizontal="center"/>
    </xf>
    <xf numFmtId="3" fontId="84" fillId="35" borderId="10" xfId="0" applyNumberFormat="1" applyFont="1" applyFill="1" applyBorder="1" applyAlignment="1">
      <alignment horizontal="center" vertical="center"/>
    </xf>
    <xf numFmtId="0" fontId="82" fillId="0" borderId="0" xfId="0" applyFont="1" applyFill="1" applyAlignment="1">
      <alignment/>
    </xf>
    <xf numFmtId="0" fontId="82" fillId="33" borderId="0" xfId="0" applyFont="1" applyFill="1" applyBorder="1" applyAlignment="1">
      <alignment horizontal="left"/>
    </xf>
    <xf numFmtId="0" fontId="82" fillId="0" borderId="0" xfId="0" applyFont="1" applyAlignment="1">
      <alignment/>
    </xf>
    <xf numFmtId="3" fontId="4" fillId="0" borderId="0" xfId="0" applyNumberFormat="1" applyFont="1" applyAlignment="1">
      <alignment/>
    </xf>
    <xf numFmtId="0" fontId="76" fillId="33" borderId="10" xfId="0" applyFont="1" applyFill="1" applyBorder="1" applyAlignment="1">
      <alignment horizontal="right" vertical="center"/>
    </xf>
    <xf numFmtId="3" fontId="76" fillId="33" borderId="10" xfId="0" applyNumberFormat="1" applyFont="1" applyFill="1" applyBorder="1" applyAlignment="1">
      <alignment horizontal="right" vertical="center"/>
    </xf>
    <xf numFmtId="0" fontId="76" fillId="0" borderId="10" xfId="0" applyFont="1" applyBorder="1" applyAlignment="1">
      <alignment/>
    </xf>
    <xf numFmtId="43" fontId="76" fillId="33" borderId="10" xfId="48" applyFont="1" applyFill="1" applyBorder="1" applyAlignment="1" applyProtection="1">
      <alignment vertical="center" wrapText="1"/>
      <protection/>
    </xf>
    <xf numFmtId="0" fontId="76" fillId="0" borderId="10" xfId="0" applyFont="1" applyBorder="1" applyAlignment="1">
      <alignment wrapText="1"/>
    </xf>
    <xf numFmtId="0" fontId="76" fillId="0" borderId="0" xfId="72" applyFont="1" applyBorder="1">
      <alignment/>
      <protection/>
    </xf>
    <xf numFmtId="0" fontId="76" fillId="0" borderId="0" xfId="72" applyFont="1">
      <alignment/>
      <protection/>
    </xf>
    <xf numFmtId="0" fontId="76" fillId="0" borderId="0" xfId="72" applyFont="1" applyBorder="1" applyAlignment="1">
      <alignment horizontal="right" vertical="center"/>
      <protection/>
    </xf>
    <xf numFmtId="0" fontId="76" fillId="0" borderId="0" xfId="72" applyFont="1" applyAlignment="1">
      <alignment horizontal="right" vertical="center"/>
      <protection/>
    </xf>
    <xf numFmtId="0" fontId="76" fillId="0" borderId="0" xfId="72" applyFont="1" applyAlignment="1">
      <alignment horizontal="right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181" fontId="2" fillId="0" borderId="0" xfId="46" applyNumberFormat="1" applyFont="1" applyFill="1" applyAlignment="1">
      <alignment horizontal="center"/>
    </xf>
    <xf numFmtId="0" fontId="11" fillId="0" borderId="20" xfId="0" applyFont="1" applyFill="1" applyBorder="1" applyAlignment="1">
      <alignment horizontal="left"/>
    </xf>
    <xf numFmtId="0" fontId="11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left"/>
    </xf>
    <xf numFmtId="181" fontId="2" fillId="0" borderId="21" xfId="46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81" fontId="2" fillId="0" borderId="0" xfId="46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left"/>
    </xf>
    <xf numFmtId="0" fontId="11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left"/>
    </xf>
    <xf numFmtId="181" fontId="2" fillId="0" borderId="12" xfId="46" applyNumberFormat="1" applyFont="1" applyFill="1" applyBorder="1" applyAlignment="1">
      <alignment horizontal="center"/>
    </xf>
    <xf numFmtId="0" fontId="76" fillId="0" borderId="21" xfId="72" applyFont="1" applyBorder="1" applyAlignment="1">
      <alignment horizontal="right" vertical="center"/>
      <protection/>
    </xf>
    <xf numFmtId="0" fontId="76" fillId="0" borderId="18" xfId="72" applyFont="1" applyBorder="1" applyAlignment="1">
      <alignment horizontal="right"/>
      <protection/>
    </xf>
    <xf numFmtId="0" fontId="76" fillId="0" borderId="22" xfId="72" applyFont="1" applyBorder="1" applyAlignment="1">
      <alignment horizontal="right"/>
      <protection/>
    </xf>
    <xf numFmtId="0" fontId="76" fillId="0" borderId="12" xfId="72" applyFont="1" applyBorder="1" applyAlignment="1">
      <alignment horizontal="right" vertical="center"/>
      <protection/>
    </xf>
    <xf numFmtId="0" fontId="76" fillId="0" borderId="19" xfId="72" applyFont="1" applyBorder="1" applyAlignment="1">
      <alignment horizontal="right"/>
      <protection/>
    </xf>
    <xf numFmtId="0" fontId="76" fillId="0" borderId="12" xfId="72" applyFont="1" applyBorder="1">
      <alignment/>
      <protection/>
    </xf>
    <xf numFmtId="0" fontId="14" fillId="0" borderId="2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74" fillId="0" borderId="0" xfId="72" applyFont="1" applyAlignment="1">
      <alignment horizontal="right"/>
      <protection/>
    </xf>
    <xf numFmtId="0" fontId="76" fillId="0" borderId="18" xfId="72" applyFont="1" applyBorder="1" applyAlignment="1">
      <alignment horizontal="right" vertical="center"/>
      <protection/>
    </xf>
    <xf numFmtId="0" fontId="76" fillId="0" borderId="22" xfId="72" applyFont="1" applyBorder="1" applyAlignment="1">
      <alignment horizontal="right" vertical="center"/>
      <protection/>
    </xf>
    <xf numFmtId="0" fontId="76" fillId="0" borderId="19" xfId="72" applyFont="1" applyBorder="1" applyAlignment="1">
      <alignment horizontal="right" vertical="center"/>
      <protection/>
    </xf>
    <xf numFmtId="0" fontId="75" fillId="33" borderId="18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left"/>
    </xf>
    <xf numFmtId="0" fontId="76" fillId="35" borderId="23" xfId="0" applyFont="1" applyFill="1" applyBorder="1" applyAlignment="1">
      <alignment horizontal="center" vertical="center"/>
    </xf>
    <xf numFmtId="0" fontId="85" fillId="0" borderId="12" xfId="72" applyFont="1" applyBorder="1" applyAlignment="1">
      <alignment horizontal="center" vertical="center"/>
      <protection/>
    </xf>
    <xf numFmtId="0" fontId="85" fillId="0" borderId="19" xfId="72" applyFont="1" applyBorder="1" applyAlignment="1">
      <alignment horizontal="center" vertical="center"/>
      <protection/>
    </xf>
    <xf numFmtId="0" fontId="11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center" wrapText="1"/>
    </xf>
    <xf numFmtId="0" fontId="76" fillId="35" borderId="13" xfId="0" applyFont="1" applyFill="1" applyBorder="1" applyAlignment="1">
      <alignment horizontal="center"/>
    </xf>
    <xf numFmtId="0" fontId="76" fillId="35" borderId="14" xfId="0" applyFont="1" applyFill="1" applyBorder="1" applyAlignment="1">
      <alignment horizontal="center"/>
    </xf>
    <xf numFmtId="0" fontId="76" fillId="35" borderId="15" xfId="0" applyFont="1" applyFill="1" applyBorder="1" applyAlignment="1">
      <alignment horizontal="center"/>
    </xf>
    <xf numFmtId="0" fontId="86" fillId="0" borderId="13" xfId="0" applyFont="1" applyBorder="1" applyAlignment="1">
      <alignment horizontal="center" vertical="center"/>
    </xf>
    <xf numFmtId="0" fontId="86" fillId="0" borderId="14" xfId="0" applyFont="1" applyBorder="1" applyAlignment="1">
      <alignment horizontal="center" vertical="center"/>
    </xf>
    <xf numFmtId="0" fontId="84" fillId="35" borderId="13" xfId="0" applyFont="1" applyFill="1" applyBorder="1" applyAlignment="1">
      <alignment horizontal="center"/>
    </xf>
    <xf numFmtId="0" fontId="84" fillId="35" borderId="14" xfId="0" applyFont="1" applyFill="1" applyBorder="1" applyAlignment="1">
      <alignment horizontal="center"/>
    </xf>
    <xf numFmtId="0" fontId="84" fillId="35" borderId="15" xfId="0" applyFont="1" applyFill="1" applyBorder="1" applyAlignment="1">
      <alignment horizontal="center"/>
    </xf>
  </cellXfs>
  <cellStyles count="95">
    <cellStyle name="Normal" xfId="0"/>
    <cellStyle name="_Frame-building2011" xfId="15"/>
    <cellStyle name="_Sheet1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omma" xfId="43"/>
    <cellStyle name="Comma [0]" xfId="44"/>
    <cellStyle name="Comma 14 3" xfId="45"/>
    <cellStyle name="Comma 2" xfId="46"/>
    <cellStyle name="Comma 2 2" xfId="47"/>
    <cellStyle name="Comma 3" xfId="48"/>
    <cellStyle name="Comma 3 2" xfId="49"/>
    <cellStyle name="Comma 3 2 2" xfId="50"/>
    <cellStyle name="Comma 4" xfId="51"/>
    <cellStyle name="Comma 6" xfId="52"/>
    <cellStyle name="Currency" xfId="53"/>
    <cellStyle name="Currency [0]" xfId="54"/>
    <cellStyle name="Check Cell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Hyperlink 10" xfId="64"/>
    <cellStyle name="Hyperlink 2" xfId="65"/>
    <cellStyle name="Input" xfId="66"/>
    <cellStyle name="Linked Cell" xfId="67"/>
    <cellStyle name="Neutral" xfId="68"/>
    <cellStyle name="Normal 10" xfId="69"/>
    <cellStyle name="Normal 10 2" xfId="70"/>
    <cellStyle name="Normal 11" xfId="71"/>
    <cellStyle name="Normal 12" xfId="72"/>
    <cellStyle name="Normal 13" xfId="73"/>
    <cellStyle name="Normal 14" xfId="74"/>
    <cellStyle name="Normal 15" xfId="75"/>
    <cellStyle name="Normal 16" xfId="76"/>
    <cellStyle name="Normal 17" xfId="77"/>
    <cellStyle name="Normal 18" xfId="78"/>
    <cellStyle name="Normal 2" xfId="79"/>
    <cellStyle name="Normal 2 3" xfId="80"/>
    <cellStyle name="Normal 3" xfId="81"/>
    <cellStyle name="Normal 3 2" xfId="82"/>
    <cellStyle name="Normal 3 2 2" xfId="83"/>
    <cellStyle name="Normal 4" xfId="84"/>
    <cellStyle name="Normal 4 2" xfId="85"/>
    <cellStyle name="Normal 4 3" xfId="86"/>
    <cellStyle name="Normal 5" xfId="87"/>
    <cellStyle name="Normal 5 2" xfId="88"/>
    <cellStyle name="Normal 6" xfId="89"/>
    <cellStyle name="Normal 6 2" xfId="90"/>
    <cellStyle name="Normal 7" xfId="91"/>
    <cellStyle name="Normal 7 2" xfId="92"/>
    <cellStyle name="Normal 8" xfId="93"/>
    <cellStyle name="Normal 8 2" xfId="94"/>
    <cellStyle name="Normal 9" xfId="95"/>
    <cellStyle name="Normal 9 2" xfId="96"/>
    <cellStyle name="Normal_Frame-building2011" xfId="97"/>
    <cellStyle name="Normal_Sheet1" xfId="98"/>
    <cellStyle name="Normal_Sheet1 2" xfId="99"/>
    <cellStyle name="Note" xfId="100"/>
    <cellStyle name="Output" xfId="101"/>
    <cellStyle name="Percent" xfId="102"/>
    <cellStyle name="Percent 3" xfId="103"/>
    <cellStyle name="Style 1" xfId="104"/>
    <cellStyle name="Title" xfId="105"/>
    <cellStyle name="Total" xfId="106"/>
    <cellStyle name="Warning Text" xfId="107"/>
    <cellStyle name="常规_Sheet1" xfId="108"/>
  </cellStyles>
  <dxfs count="2"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0</xdr:row>
      <xdr:rowOff>228600</xdr:rowOff>
    </xdr:from>
    <xdr:to>
      <xdr:col>18</xdr:col>
      <xdr:colOff>9525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228600"/>
          <a:ext cx="3086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R398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4.140625" style="11" customWidth="1"/>
    <col min="2" max="2" width="7.28125" style="9" customWidth="1"/>
    <col min="3" max="3" width="6.00390625" style="9" hidden="1" customWidth="1"/>
    <col min="4" max="4" width="29.28125" style="9" customWidth="1"/>
    <col min="5" max="5" width="21.7109375" style="9" customWidth="1"/>
    <col min="6" max="6" width="13.28125" style="9" customWidth="1"/>
    <col min="7" max="7" width="16.421875" style="9" customWidth="1"/>
    <col min="8" max="8" width="6.00390625" style="9" customWidth="1"/>
    <col min="9" max="9" width="4.8515625" style="11" customWidth="1"/>
    <col min="10" max="10" width="5.28125" style="20" customWidth="1"/>
    <col min="11" max="11" width="7.00390625" style="11" customWidth="1"/>
    <col min="12" max="13" width="8.28125" style="9" customWidth="1"/>
    <col min="14" max="14" width="10.7109375" style="9" customWidth="1"/>
    <col min="15" max="15" width="4.7109375" style="9" customWidth="1"/>
    <col min="16" max="16" width="4.7109375" style="11" customWidth="1"/>
    <col min="17" max="17" width="11.7109375" style="11" customWidth="1"/>
    <col min="18" max="18" width="10.28125" style="9" hidden="1" customWidth="1"/>
    <col min="19" max="16384" width="11.421875" style="9" customWidth="1"/>
  </cols>
  <sheetData>
    <row r="1" spans="1:42" s="185" customFormat="1" ht="50.25" customHeight="1">
      <c r="A1" s="225" t="s">
        <v>697</v>
      </c>
      <c r="B1" s="225"/>
      <c r="C1" s="225"/>
      <c r="D1" s="225"/>
      <c r="E1" s="225"/>
      <c r="F1" s="225"/>
      <c r="G1" s="189"/>
      <c r="H1" s="190"/>
      <c r="I1" s="190"/>
      <c r="J1" s="226"/>
      <c r="K1" s="226"/>
      <c r="L1" s="187"/>
      <c r="M1" s="187"/>
      <c r="N1" s="187"/>
      <c r="O1" s="187"/>
      <c r="P1" s="187"/>
      <c r="Q1" s="187"/>
      <c r="R1" s="188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</row>
    <row r="2" spans="1:42" s="185" customFormat="1" ht="15.75" customHeight="1">
      <c r="A2" s="191"/>
      <c r="B2" s="191"/>
      <c r="C2" s="191"/>
      <c r="D2" s="192"/>
      <c r="E2" s="190"/>
      <c r="F2" s="190"/>
      <c r="G2" s="189"/>
      <c r="H2" s="190"/>
      <c r="I2" s="190"/>
      <c r="J2" s="190"/>
      <c r="K2" s="193"/>
      <c r="L2" s="187"/>
      <c r="M2" s="187"/>
      <c r="N2" s="187"/>
      <c r="O2" s="187"/>
      <c r="P2" s="187"/>
      <c r="Q2" s="187"/>
      <c r="R2" s="216">
        <v>23000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</row>
    <row r="3" spans="1:42" s="185" customFormat="1" ht="15.75" customHeight="1">
      <c r="A3" s="194" t="s">
        <v>702</v>
      </c>
      <c r="B3" s="195"/>
      <c r="C3" s="195"/>
      <c r="D3" s="195"/>
      <c r="E3" s="195"/>
      <c r="F3" s="195"/>
      <c r="G3" s="213" t="s">
        <v>703</v>
      </c>
      <c r="I3" s="196"/>
      <c r="J3" s="197"/>
      <c r="K3" s="198"/>
      <c r="L3" s="207"/>
      <c r="M3" s="207"/>
      <c r="N3" s="207"/>
      <c r="O3" s="207"/>
      <c r="P3" s="207"/>
      <c r="Q3" s="217"/>
      <c r="R3" s="208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</row>
    <row r="4" spans="1:42" s="185" customFormat="1" ht="15.75" customHeight="1">
      <c r="A4" s="199" t="s">
        <v>698</v>
      </c>
      <c r="B4" s="200"/>
      <c r="C4" s="200"/>
      <c r="D4" s="200"/>
      <c r="E4" s="200"/>
      <c r="F4" s="200"/>
      <c r="G4" s="214" t="s">
        <v>704</v>
      </c>
      <c r="I4" s="201"/>
      <c r="J4" s="202"/>
      <c r="K4" s="203"/>
      <c r="L4" s="186"/>
      <c r="M4" s="186"/>
      <c r="N4" s="186"/>
      <c r="O4" s="186"/>
      <c r="P4" s="186"/>
      <c r="Q4" s="218"/>
      <c r="R4" s="209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</row>
    <row r="5" spans="1:42" s="185" customFormat="1" ht="15.75">
      <c r="A5" s="199" t="s">
        <v>699</v>
      </c>
      <c r="B5" s="200"/>
      <c r="C5" s="200"/>
      <c r="D5" s="200"/>
      <c r="E5" s="200"/>
      <c r="F5" s="200"/>
      <c r="G5" s="214" t="s">
        <v>700</v>
      </c>
      <c r="I5" s="201"/>
      <c r="J5" s="202"/>
      <c r="K5" s="203"/>
      <c r="L5" s="186"/>
      <c r="M5" s="186"/>
      <c r="N5" s="186"/>
      <c r="O5" s="186"/>
      <c r="P5" s="186"/>
      <c r="Q5" s="218"/>
      <c r="R5" s="209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</row>
    <row r="6" spans="1:42" s="185" customFormat="1" ht="15.75">
      <c r="A6" s="221" t="s">
        <v>707</v>
      </c>
      <c r="B6" s="204"/>
      <c r="C6" s="204"/>
      <c r="D6" s="204"/>
      <c r="E6" s="204"/>
      <c r="F6" s="204"/>
      <c r="G6" s="215" t="s">
        <v>701</v>
      </c>
      <c r="H6" s="212"/>
      <c r="I6" s="205"/>
      <c r="J6" s="206"/>
      <c r="K6" s="205"/>
      <c r="L6" s="210"/>
      <c r="M6" s="210"/>
      <c r="N6" s="210"/>
      <c r="O6" s="210"/>
      <c r="P6" s="210"/>
      <c r="Q6" s="219"/>
      <c r="R6" s="211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</row>
    <row r="7" spans="1:18" ht="48" customHeight="1">
      <c r="A7" s="24"/>
      <c r="B7" s="24"/>
      <c r="C7" s="24"/>
      <c r="D7" s="24"/>
      <c r="E7" s="131" t="s">
        <v>706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20"/>
      <c r="R7" s="24"/>
    </row>
    <row r="8" spans="1:18" ht="13.5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23" t="s">
        <v>705</v>
      </c>
      <c r="P8" s="223"/>
      <c r="Q8" s="224"/>
      <c r="R8" s="23"/>
    </row>
    <row r="9" spans="1:18" s="17" customFormat="1" ht="48">
      <c r="A9" s="25" t="s">
        <v>1</v>
      </c>
      <c r="B9" s="26" t="s">
        <v>231</v>
      </c>
      <c r="C9" s="26" t="s">
        <v>682</v>
      </c>
      <c r="D9" s="222" t="s">
        <v>5</v>
      </c>
      <c r="E9" s="222" t="s">
        <v>0</v>
      </c>
      <c r="F9" s="26" t="s">
        <v>435</v>
      </c>
      <c r="G9" s="26" t="s">
        <v>469</v>
      </c>
      <c r="H9" s="26" t="s">
        <v>3</v>
      </c>
      <c r="I9" s="26" t="s">
        <v>26</v>
      </c>
      <c r="J9" s="26" t="s">
        <v>9</v>
      </c>
      <c r="K9" s="26" t="s">
        <v>4</v>
      </c>
      <c r="L9" s="26" t="s">
        <v>6</v>
      </c>
      <c r="M9" s="26" t="s">
        <v>7</v>
      </c>
      <c r="N9" s="26" t="s">
        <v>446</v>
      </c>
      <c r="O9" s="26" t="s">
        <v>27</v>
      </c>
      <c r="P9" s="26" t="s">
        <v>11</v>
      </c>
      <c r="Q9" s="26" t="s">
        <v>28</v>
      </c>
      <c r="R9" s="26" t="s">
        <v>116</v>
      </c>
    </row>
    <row r="10" spans="1:18" s="17" customFormat="1" ht="12">
      <c r="A10" s="27">
        <f>COUNT(A11:A365)</f>
        <v>351</v>
      </c>
      <c r="B10" s="28" t="s">
        <v>467</v>
      </c>
      <c r="C10" s="28"/>
      <c r="D10" s="29"/>
      <c r="E10" s="29"/>
      <c r="F10" s="30"/>
      <c r="G10" s="29"/>
      <c r="H10" s="30"/>
      <c r="I10" s="30"/>
      <c r="J10" s="30"/>
      <c r="K10" s="30"/>
      <c r="L10" s="30"/>
      <c r="M10" s="30"/>
      <c r="N10" s="30"/>
      <c r="O10" s="30"/>
      <c r="P10" s="30"/>
      <c r="Q10" s="37">
        <v>23000</v>
      </c>
      <c r="R10" s="31"/>
    </row>
    <row r="11" spans="1:18" s="16" customFormat="1" ht="17.25" customHeight="1">
      <c r="A11" s="32" t="s">
        <v>463</v>
      </c>
      <c r="B11" s="33"/>
      <c r="C11" s="33"/>
      <c r="D11" s="34"/>
      <c r="E11" s="34"/>
      <c r="F11" s="34"/>
      <c r="G11" s="34"/>
      <c r="H11" s="35"/>
      <c r="I11" s="36"/>
      <c r="J11" s="35"/>
      <c r="K11" s="35"/>
      <c r="L11" s="35"/>
      <c r="M11" s="35"/>
      <c r="N11" s="35"/>
      <c r="O11" s="35"/>
      <c r="P11" s="35"/>
      <c r="Q11" s="38"/>
      <c r="R11" s="38"/>
    </row>
    <row r="12" spans="1:18" s="4" customFormat="1" ht="22.5" customHeight="1">
      <c r="A12" s="39">
        <v>1</v>
      </c>
      <c r="B12" s="40" t="s">
        <v>228</v>
      </c>
      <c r="C12" s="40" t="s">
        <v>683</v>
      </c>
      <c r="D12" s="41" t="s">
        <v>58</v>
      </c>
      <c r="E12" s="40" t="s">
        <v>12</v>
      </c>
      <c r="F12" s="40" t="s">
        <v>144</v>
      </c>
      <c r="G12" s="42" t="s">
        <v>367</v>
      </c>
      <c r="H12" s="43">
        <v>4</v>
      </c>
      <c r="I12" s="44">
        <v>2</v>
      </c>
      <c r="J12" s="45">
        <v>20</v>
      </c>
      <c r="K12" s="46">
        <v>1500</v>
      </c>
      <c r="L12" s="47">
        <f aca="true" t="shared" si="0" ref="L12:L17">J12*K12/5</f>
        <v>6000</v>
      </c>
      <c r="M12" s="47">
        <f>L12*0.15*5.5</f>
        <v>4950</v>
      </c>
      <c r="N12" s="47">
        <f>L12*6.6*5.5+M12*2</f>
        <v>227700</v>
      </c>
      <c r="O12" s="45">
        <v>1</v>
      </c>
      <c r="P12" s="45">
        <v>1</v>
      </c>
      <c r="Q12" s="46">
        <f aca="true" t="shared" si="1" ref="Q12:Q43">45*$Q$10*P12*O12</f>
        <v>1035000</v>
      </c>
      <c r="R12" s="46">
        <f aca="true" t="shared" si="2" ref="R12:R43">Q12*P12*I12</f>
        <v>2070000</v>
      </c>
    </row>
    <row r="13" spans="1:18" s="4" customFormat="1" ht="22.5" customHeight="1">
      <c r="A13" s="39">
        <v>2</v>
      </c>
      <c r="B13" s="40" t="s">
        <v>228</v>
      </c>
      <c r="C13" s="40" t="s">
        <v>683</v>
      </c>
      <c r="D13" s="48" t="s">
        <v>299</v>
      </c>
      <c r="E13" s="48" t="s">
        <v>152</v>
      </c>
      <c r="F13" s="40" t="s">
        <v>143</v>
      </c>
      <c r="G13" s="40" t="s">
        <v>118</v>
      </c>
      <c r="H13" s="43">
        <v>4</v>
      </c>
      <c r="I13" s="44">
        <v>2</v>
      </c>
      <c r="J13" s="45">
        <v>28</v>
      </c>
      <c r="K13" s="46">
        <v>2000</v>
      </c>
      <c r="L13" s="47">
        <f t="shared" si="0"/>
        <v>11200</v>
      </c>
      <c r="M13" s="47">
        <f>L13*0.15*5.5</f>
        <v>9240</v>
      </c>
      <c r="N13" s="47">
        <f>L13*6.6*5.5+M13*2</f>
        <v>425040</v>
      </c>
      <c r="O13" s="45">
        <v>1</v>
      </c>
      <c r="P13" s="45">
        <v>1</v>
      </c>
      <c r="Q13" s="46">
        <f t="shared" si="1"/>
        <v>1035000</v>
      </c>
      <c r="R13" s="46">
        <f t="shared" si="2"/>
        <v>2070000</v>
      </c>
    </row>
    <row r="14" spans="1:18" s="4" customFormat="1" ht="22.5" customHeight="1">
      <c r="A14" s="39">
        <v>3</v>
      </c>
      <c r="B14" s="40" t="s">
        <v>228</v>
      </c>
      <c r="C14" s="40" t="s">
        <v>683</v>
      </c>
      <c r="D14" s="41" t="s">
        <v>60</v>
      </c>
      <c r="E14" s="40" t="s">
        <v>156</v>
      </c>
      <c r="F14" s="40" t="s">
        <v>144</v>
      </c>
      <c r="G14" s="40" t="s">
        <v>470</v>
      </c>
      <c r="H14" s="43">
        <v>7</v>
      </c>
      <c r="I14" s="44">
        <v>1</v>
      </c>
      <c r="J14" s="45">
        <v>19</v>
      </c>
      <c r="K14" s="46">
        <v>3600</v>
      </c>
      <c r="L14" s="47">
        <f t="shared" si="0"/>
        <v>13680</v>
      </c>
      <c r="M14" s="47">
        <f>L14*0.15*5.5</f>
        <v>11286</v>
      </c>
      <c r="N14" s="47">
        <f>L14*6.6*5.5+M14*2</f>
        <v>519156</v>
      </c>
      <c r="O14" s="45">
        <v>1</v>
      </c>
      <c r="P14" s="45">
        <v>1</v>
      </c>
      <c r="Q14" s="46">
        <f t="shared" si="1"/>
        <v>1035000</v>
      </c>
      <c r="R14" s="46">
        <f t="shared" si="2"/>
        <v>1035000</v>
      </c>
    </row>
    <row r="15" spans="1:18" s="4" customFormat="1" ht="22.5" customHeight="1">
      <c r="A15" s="39">
        <v>4</v>
      </c>
      <c r="B15" s="40" t="s">
        <v>230</v>
      </c>
      <c r="C15" s="40" t="s">
        <v>683</v>
      </c>
      <c r="D15" s="41" t="s">
        <v>59</v>
      </c>
      <c r="E15" s="40" t="s">
        <v>152</v>
      </c>
      <c r="F15" s="40" t="s">
        <v>143</v>
      </c>
      <c r="G15" s="40" t="s">
        <v>118</v>
      </c>
      <c r="H15" s="43">
        <v>2</v>
      </c>
      <c r="I15" s="44">
        <v>1</v>
      </c>
      <c r="J15" s="45">
        <v>27</v>
      </c>
      <c r="K15" s="46">
        <v>8000</v>
      </c>
      <c r="L15" s="47">
        <f t="shared" si="0"/>
        <v>43200</v>
      </c>
      <c r="M15" s="47">
        <f>L15*0.15*7</f>
        <v>45360</v>
      </c>
      <c r="N15" s="47">
        <f>L15*6.6*7+M15*2</f>
        <v>2086560</v>
      </c>
      <c r="O15" s="45">
        <v>1</v>
      </c>
      <c r="P15" s="45">
        <v>1</v>
      </c>
      <c r="Q15" s="46">
        <f t="shared" si="1"/>
        <v>1035000</v>
      </c>
      <c r="R15" s="46">
        <f t="shared" si="2"/>
        <v>1035000</v>
      </c>
    </row>
    <row r="16" spans="1:18" s="4" customFormat="1" ht="22.5" customHeight="1">
      <c r="A16" s="39">
        <v>5</v>
      </c>
      <c r="B16" s="49" t="s">
        <v>228</v>
      </c>
      <c r="C16" s="40" t="s">
        <v>683</v>
      </c>
      <c r="D16" s="41" t="s">
        <v>68</v>
      </c>
      <c r="E16" s="40" t="s">
        <v>162</v>
      </c>
      <c r="F16" s="40" t="s">
        <v>145</v>
      </c>
      <c r="G16" s="42" t="s">
        <v>367</v>
      </c>
      <c r="H16" s="43">
        <v>4</v>
      </c>
      <c r="I16" s="44">
        <v>2</v>
      </c>
      <c r="J16" s="45">
        <v>12</v>
      </c>
      <c r="K16" s="46">
        <v>2000</v>
      </c>
      <c r="L16" s="47">
        <f t="shared" si="0"/>
        <v>4800</v>
      </c>
      <c r="M16" s="47">
        <f>L16*0.15*5.5</f>
        <v>3960</v>
      </c>
      <c r="N16" s="47">
        <f>L16*6.6*5.5+M16*2</f>
        <v>182160</v>
      </c>
      <c r="O16" s="45">
        <v>1</v>
      </c>
      <c r="P16" s="45">
        <v>1</v>
      </c>
      <c r="Q16" s="46">
        <f t="shared" si="1"/>
        <v>1035000</v>
      </c>
      <c r="R16" s="46">
        <f t="shared" si="2"/>
        <v>2070000</v>
      </c>
    </row>
    <row r="17" spans="1:18" s="4" customFormat="1" ht="22.5" customHeight="1">
      <c r="A17" s="39">
        <v>6</v>
      </c>
      <c r="B17" s="40" t="s">
        <v>228</v>
      </c>
      <c r="C17" s="40" t="s">
        <v>683</v>
      </c>
      <c r="D17" s="41" t="s">
        <v>57</v>
      </c>
      <c r="E17" s="40" t="s">
        <v>157</v>
      </c>
      <c r="F17" s="40" t="s">
        <v>144</v>
      </c>
      <c r="G17" s="40" t="s">
        <v>117</v>
      </c>
      <c r="H17" s="43">
        <v>4</v>
      </c>
      <c r="I17" s="44">
        <v>2</v>
      </c>
      <c r="J17" s="45">
        <v>14</v>
      </c>
      <c r="K17" s="46">
        <v>3000</v>
      </c>
      <c r="L17" s="47">
        <f t="shared" si="0"/>
        <v>8400</v>
      </c>
      <c r="M17" s="47">
        <f>L17*0.15*5.5</f>
        <v>6930</v>
      </c>
      <c r="N17" s="47">
        <f>L17*6.6*5.5+M17*2</f>
        <v>318780</v>
      </c>
      <c r="O17" s="45">
        <v>1</v>
      </c>
      <c r="P17" s="45">
        <v>1</v>
      </c>
      <c r="Q17" s="46">
        <f t="shared" si="1"/>
        <v>1035000</v>
      </c>
      <c r="R17" s="46">
        <f t="shared" si="2"/>
        <v>2070000</v>
      </c>
    </row>
    <row r="18" spans="1:18" s="4" customFormat="1" ht="22.5" customHeight="1">
      <c r="A18" s="39">
        <v>7</v>
      </c>
      <c r="B18" s="40" t="s">
        <v>228</v>
      </c>
      <c r="C18" s="40" t="s">
        <v>683</v>
      </c>
      <c r="D18" s="41" t="s">
        <v>35</v>
      </c>
      <c r="E18" s="40" t="s">
        <v>150</v>
      </c>
      <c r="F18" s="40" t="s">
        <v>140</v>
      </c>
      <c r="G18" s="40" t="s">
        <v>471</v>
      </c>
      <c r="H18" s="43">
        <v>5</v>
      </c>
      <c r="I18" s="44">
        <v>3</v>
      </c>
      <c r="J18" s="45">
        <v>25</v>
      </c>
      <c r="K18" s="46">
        <v>1200</v>
      </c>
      <c r="L18" s="47">
        <f>J18*K18/5</f>
        <v>6000</v>
      </c>
      <c r="M18" s="47">
        <f>L18*0.15*5.5</f>
        <v>4950</v>
      </c>
      <c r="N18" s="47">
        <f>L18*6.6*5.5+M18*2</f>
        <v>227700</v>
      </c>
      <c r="O18" s="45">
        <v>1</v>
      </c>
      <c r="P18" s="45">
        <v>1</v>
      </c>
      <c r="Q18" s="46">
        <f t="shared" si="1"/>
        <v>1035000</v>
      </c>
      <c r="R18" s="46">
        <f t="shared" si="2"/>
        <v>3105000</v>
      </c>
    </row>
    <row r="19" spans="1:18" s="4" customFormat="1" ht="22.5" customHeight="1">
      <c r="A19" s="39">
        <v>8</v>
      </c>
      <c r="B19" s="40" t="s">
        <v>228</v>
      </c>
      <c r="C19" s="40" t="s">
        <v>683</v>
      </c>
      <c r="D19" s="41" t="s">
        <v>238</v>
      </c>
      <c r="E19" s="40" t="s">
        <v>239</v>
      </c>
      <c r="F19" s="40" t="s">
        <v>143</v>
      </c>
      <c r="G19" s="40" t="s">
        <v>471</v>
      </c>
      <c r="H19" s="43">
        <v>2</v>
      </c>
      <c r="I19" s="44">
        <v>1</v>
      </c>
      <c r="J19" s="45">
        <v>22</v>
      </c>
      <c r="K19" s="46">
        <v>1000</v>
      </c>
      <c r="L19" s="47">
        <f>J19*K19/5</f>
        <v>4400</v>
      </c>
      <c r="M19" s="47">
        <f>L19*0.15*5.5</f>
        <v>3630</v>
      </c>
      <c r="N19" s="47">
        <f>L19*6.6*5.5+M19*2</f>
        <v>166980</v>
      </c>
      <c r="O19" s="45">
        <v>1</v>
      </c>
      <c r="P19" s="45">
        <v>1</v>
      </c>
      <c r="Q19" s="46">
        <f t="shared" si="1"/>
        <v>1035000</v>
      </c>
      <c r="R19" s="46">
        <f t="shared" si="2"/>
        <v>1035000</v>
      </c>
    </row>
    <row r="20" spans="1:18" s="4" customFormat="1" ht="22.5" customHeight="1">
      <c r="A20" s="39">
        <v>9</v>
      </c>
      <c r="B20" s="49" t="s">
        <v>230</v>
      </c>
      <c r="C20" s="40" t="s">
        <v>683</v>
      </c>
      <c r="D20" s="50" t="s">
        <v>201</v>
      </c>
      <c r="E20" s="50" t="s">
        <v>165</v>
      </c>
      <c r="F20" s="50" t="s">
        <v>144</v>
      </c>
      <c r="G20" s="49" t="s">
        <v>457</v>
      </c>
      <c r="H20" s="51">
        <v>2</v>
      </c>
      <c r="I20" s="52">
        <v>1</v>
      </c>
      <c r="J20" s="53">
        <v>5</v>
      </c>
      <c r="K20" s="46">
        <v>8000</v>
      </c>
      <c r="L20" s="47">
        <f>J20*K20/5</f>
        <v>8000</v>
      </c>
      <c r="M20" s="47">
        <f>L20*0.15*5.5</f>
        <v>6600</v>
      </c>
      <c r="N20" s="47">
        <f>L20*6.6*5.5+M20*2</f>
        <v>303600</v>
      </c>
      <c r="O20" s="45">
        <v>1</v>
      </c>
      <c r="P20" s="45">
        <v>1</v>
      </c>
      <c r="Q20" s="46">
        <f t="shared" si="1"/>
        <v>1035000</v>
      </c>
      <c r="R20" s="46">
        <f t="shared" si="2"/>
        <v>1035000</v>
      </c>
    </row>
    <row r="21" spans="1:18" s="4" customFormat="1" ht="22.5" customHeight="1">
      <c r="A21" s="39">
        <v>10</v>
      </c>
      <c r="B21" s="49" t="s">
        <v>230</v>
      </c>
      <c r="C21" s="40" t="s">
        <v>683</v>
      </c>
      <c r="D21" s="50" t="s">
        <v>305</v>
      </c>
      <c r="E21" s="50" t="s">
        <v>306</v>
      </c>
      <c r="F21" s="50" t="s">
        <v>144</v>
      </c>
      <c r="G21" s="49" t="s">
        <v>458</v>
      </c>
      <c r="H21" s="51">
        <v>2</v>
      </c>
      <c r="I21" s="52">
        <v>1</v>
      </c>
      <c r="J21" s="53">
        <v>5</v>
      </c>
      <c r="K21" s="46">
        <v>8000</v>
      </c>
      <c r="L21" s="47">
        <f aca="true" t="shared" si="3" ref="L21:L27">J21*K21/5</f>
        <v>8000</v>
      </c>
      <c r="M21" s="47">
        <f>L21*0.15*7</f>
        <v>8400</v>
      </c>
      <c r="N21" s="47">
        <f>L21*6.6*7+M21*2</f>
        <v>386400</v>
      </c>
      <c r="O21" s="45">
        <v>1</v>
      </c>
      <c r="P21" s="45">
        <v>1</v>
      </c>
      <c r="Q21" s="46">
        <f t="shared" si="1"/>
        <v>1035000</v>
      </c>
      <c r="R21" s="46">
        <f t="shared" si="2"/>
        <v>1035000</v>
      </c>
    </row>
    <row r="22" spans="1:18" s="4" customFormat="1" ht="22.5" customHeight="1">
      <c r="A22" s="39">
        <v>11</v>
      </c>
      <c r="B22" s="40" t="s">
        <v>228</v>
      </c>
      <c r="C22" s="40" t="s">
        <v>683</v>
      </c>
      <c r="D22" s="41" t="s">
        <v>34</v>
      </c>
      <c r="E22" s="40" t="s">
        <v>155</v>
      </c>
      <c r="F22" s="40" t="s">
        <v>144</v>
      </c>
      <c r="G22" s="40" t="s">
        <v>119</v>
      </c>
      <c r="H22" s="43">
        <v>2</v>
      </c>
      <c r="I22" s="44">
        <v>1</v>
      </c>
      <c r="J22" s="45">
        <v>16</v>
      </c>
      <c r="K22" s="46">
        <v>1000</v>
      </c>
      <c r="L22" s="47">
        <f t="shared" si="3"/>
        <v>3200</v>
      </c>
      <c r="M22" s="47">
        <f>L22*0.15*5.5</f>
        <v>2640</v>
      </c>
      <c r="N22" s="47">
        <f>L22*6.6*5.5+M22*2</f>
        <v>121440</v>
      </c>
      <c r="O22" s="45">
        <v>1</v>
      </c>
      <c r="P22" s="45">
        <v>1</v>
      </c>
      <c r="Q22" s="46">
        <f t="shared" si="1"/>
        <v>1035000</v>
      </c>
      <c r="R22" s="46">
        <f t="shared" si="2"/>
        <v>1035000</v>
      </c>
    </row>
    <row r="23" spans="1:18" s="4" customFormat="1" ht="22.5" customHeight="1">
      <c r="A23" s="39">
        <v>12</v>
      </c>
      <c r="B23" s="40" t="s">
        <v>230</v>
      </c>
      <c r="C23" s="40" t="s">
        <v>683</v>
      </c>
      <c r="D23" s="41" t="s">
        <v>661</v>
      </c>
      <c r="E23" s="40" t="s">
        <v>29</v>
      </c>
      <c r="F23" s="40" t="s">
        <v>141</v>
      </c>
      <c r="G23" s="40" t="s">
        <v>496</v>
      </c>
      <c r="H23" s="43">
        <v>8</v>
      </c>
      <c r="I23" s="44">
        <v>3</v>
      </c>
      <c r="J23" s="45">
        <v>17</v>
      </c>
      <c r="K23" s="46">
        <v>4000</v>
      </c>
      <c r="L23" s="47">
        <f t="shared" si="3"/>
        <v>13600</v>
      </c>
      <c r="M23" s="47">
        <f>L23*0.15*7</f>
        <v>14280</v>
      </c>
      <c r="N23" s="47">
        <f>L23*6.6*7+M23*2</f>
        <v>656880</v>
      </c>
      <c r="O23" s="45">
        <v>1</v>
      </c>
      <c r="P23" s="45">
        <v>1</v>
      </c>
      <c r="Q23" s="46">
        <f t="shared" si="1"/>
        <v>1035000</v>
      </c>
      <c r="R23" s="46">
        <f t="shared" si="2"/>
        <v>3105000</v>
      </c>
    </row>
    <row r="24" spans="1:18" s="4" customFormat="1" ht="22.5" customHeight="1">
      <c r="A24" s="39">
        <v>13</v>
      </c>
      <c r="B24" s="40" t="s">
        <v>228</v>
      </c>
      <c r="C24" s="40" t="s">
        <v>683</v>
      </c>
      <c r="D24" s="50" t="s">
        <v>132</v>
      </c>
      <c r="E24" s="50" t="s">
        <v>164</v>
      </c>
      <c r="F24" s="50" t="s">
        <v>142</v>
      </c>
      <c r="G24" s="40" t="s">
        <v>119</v>
      </c>
      <c r="H24" s="51">
        <v>2</v>
      </c>
      <c r="I24" s="52">
        <v>1</v>
      </c>
      <c r="J24" s="53">
        <v>17</v>
      </c>
      <c r="K24" s="46">
        <v>900</v>
      </c>
      <c r="L24" s="47">
        <f t="shared" si="3"/>
        <v>3060</v>
      </c>
      <c r="M24" s="47">
        <f aca="true" t="shared" si="4" ref="M24:M29">L24*0.15*5.5</f>
        <v>2524.5</v>
      </c>
      <c r="N24" s="47">
        <f aca="true" t="shared" si="5" ref="N24:N29">L24*6.6*5.5+M24*2</f>
        <v>116127</v>
      </c>
      <c r="O24" s="45">
        <v>1</v>
      </c>
      <c r="P24" s="45">
        <v>1</v>
      </c>
      <c r="Q24" s="46">
        <f t="shared" si="1"/>
        <v>1035000</v>
      </c>
      <c r="R24" s="46">
        <f t="shared" si="2"/>
        <v>1035000</v>
      </c>
    </row>
    <row r="25" spans="1:18" s="4" customFormat="1" ht="22.5" customHeight="1">
      <c r="A25" s="39">
        <v>14</v>
      </c>
      <c r="B25" s="40" t="s">
        <v>228</v>
      </c>
      <c r="C25" s="40" t="s">
        <v>683</v>
      </c>
      <c r="D25" s="41" t="s">
        <v>56</v>
      </c>
      <c r="E25" s="40" t="s">
        <v>163</v>
      </c>
      <c r="F25" s="40" t="s">
        <v>143</v>
      </c>
      <c r="G25" s="40" t="s">
        <v>122</v>
      </c>
      <c r="H25" s="43">
        <v>3</v>
      </c>
      <c r="I25" s="44">
        <v>1</v>
      </c>
      <c r="J25" s="45">
        <v>17</v>
      </c>
      <c r="K25" s="46">
        <v>950</v>
      </c>
      <c r="L25" s="47">
        <f t="shared" si="3"/>
        <v>3230</v>
      </c>
      <c r="M25" s="47">
        <f t="shared" si="4"/>
        <v>2664.75</v>
      </c>
      <c r="N25" s="47">
        <f t="shared" si="5"/>
        <v>122578.5</v>
      </c>
      <c r="O25" s="45">
        <v>1</v>
      </c>
      <c r="P25" s="45">
        <v>1</v>
      </c>
      <c r="Q25" s="46">
        <f t="shared" si="1"/>
        <v>1035000</v>
      </c>
      <c r="R25" s="46">
        <f t="shared" si="2"/>
        <v>1035000</v>
      </c>
    </row>
    <row r="26" spans="1:18" s="4" customFormat="1" ht="22.5" customHeight="1">
      <c r="A26" s="39">
        <v>15</v>
      </c>
      <c r="B26" s="40" t="s">
        <v>228</v>
      </c>
      <c r="C26" s="40" t="s">
        <v>683</v>
      </c>
      <c r="D26" s="41" t="s">
        <v>261</v>
      </c>
      <c r="E26" s="48" t="s">
        <v>262</v>
      </c>
      <c r="F26" s="54" t="s">
        <v>145</v>
      </c>
      <c r="G26" s="42" t="s">
        <v>478</v>
      </c>
      <c r="H26" s="43">
        <v>3</v>
      </c>
      <c r="I26" s="44">
        <v>2</v>
      </c>
      <c r="J26" s="45">
        <v>19</v>
      </c>
      <c r="K26" s="46">
        <v>800</v>
      </c>
      <c r="L26" s="47">
        <f t="shared" si="3"/>
        <v>3040</v>
      </c>
      <c r="M26" s="47">
        <f t="shared" si="4"/>
        <v>2508</v>
      </c>
      <c r="N26" s="47">
        <f t="shared" si="5"/>
        <v>115368</v>
      </c>
      <c r="O26" s="45">
        <v>1</v>
      </c>
      <c r="P26" s="45">
        <v>1</v>
      </c>
      <c r="Q26" s="46">
        <f t="shared" si="1"/>
        <v>1035000</v>
      </c>
      <c r="R26" s="46">
        <f t="shared" si="2"/>
        <v>2070000</v>
      </c>
    </row>
    <row r="27" spans="1:18" s="4" customFormat="1" ht="22.5" customHeight="1">
      <c r="A27" s="39">
        <v>16</v>
      </c>
      <c r="B27" s="40" t="s">
        <v>228</v>
      </c>
      <c r="C27" s="40" t="s">
        <v>683</v>
      </c>
      <c r="D27" s="41" t="s">
        <v>31</v>
      </c>
      <c r="E27" s="40" t="s">
        <v>154</v>
      </c>
      <c r="F27" s="40" t="s">
        <v>145</v>
      </c>
      <c r="G27" s="40" t="s">
        <v>121</v>
      </c>
      <c r="H27" s="43">
        <v>3</v>
      </c>
      <c r="I27" s="44">
        <v>3</v>
      </c>
      <c r="J27" s="45">
        <v>24</v>
      </c>
      <c r="K27" s="46">
        <v>1000</v>
      </c>
      <c r="L27" s="47">
        <f t="shared" si="3"/>
        <v>4800</v>
      </c>
      <c r="M27" s="47">
        <f t="shared" si="4"/>
        <v>3960</v>
      </c>
      <c r="N27" s="47">
        <f t="shared" si="5"/>
        <v>182160</v>
      </c>
      <c r="O27" s="45">
        <v>1</v>
      </c>
      <c r="P27" s="45">
        <v>1</v>
      </c>
      <c r="Q27" s="46">
        <f t="shared" si="1"/>
        <v>1035000</v>
      </c>
      <c r="R27" s="46">
        <f t="shared" si="2"/>
        <v>3105000</v>
      </c>
    </row>
    <row r="28" spans="1:18" s="4" customFormat="1" ht="22.5" customHeight="1">
      <c r="A28" s="39">
        <v>17</v>
      </c>
      <c r="B28" s="40" t="s">
        <v>228</v>
      </c>
      <c r="C28" s="40" t="s">
        <v>683</v>
      </c>
      <c r="D28" s="41" t="s">
        <v>30</v>
      </c>
      <c r="E28" s="40" t="s">
        <v>153</v>
      </c>
      <c r="F28" s="40" t="s">
        <v>145</v>
      </c>
      <c r="G28" s="40" t="s">
        <v>119</v>
      </c>
      <c r="H28" s="43">
        <v>6</v>
      </c>
      <c r="I28" s="44">
        <v>2</v>
      </c>
      <c r="J28" s="45">
        <v>17</v>
      </c>
      <c r="K28" s="46">
        <v>900</v>
      </c>
      <c r="L28" s="47">
        <f>J28*K28/5</f>
        <v>3060</v>
      </c>
      <c r="M28" s="47">
        <f t="shared" si="4"/>
        <v>2524.5</v>
      </c>
      <c r="N28" s="47">
        <f t="shared" si="5"/>
        <v>116127</v>
      </c>
      <c r="O28" s="45">
        <v>1</v>
      </c>
      <c r="P28" s="45">
        <v>1</v>
      </c>
      <c r="Q28" s="46">
        <f t="shared" si="1"/>
        <v>1035000</v>
      </c>
      <c r="R28" s="46">
        <f t="shared" si="2"/>
        <v>2070000</v>
      </c>
    </row>
    <row r="29" spans="1:18" s="4" customFormat="1" ht="22.5" customHeight="1">
      <c r="A29" s="39">
        <v>18</v>
      </c>
      <c r="B29" s="40" t="s">
        <v>228</v>
      </c>
      <c r="C29" s="40" t="s">
        <v>683</v>
      </c>
      <c r="D29" s="41" t="s">
        <v>32</v>
      </c>
      <c r="E29" s="40" t="s">
        <v>33</v>
      </c>
      <c r="F29" s="40" t="s">
        <v>142</v>
      </c>
      <c r="G29" s="40" t="s">
        <v>117</v>
      </c>
      <c r="H29" s="43">
        <v>2</v>
      </c>
      <c r="I29" s="44">
        <v>1</v>
      </c>
      <c r="J29" s="45">
        <v>15</v>
      </c>
      <c r="K29" s="46">
        <v>1200</v>
      </c>
      <c r="L29" s="47">
        <f>J29*K29/5</f>
        <v>3600</v>
      </c>
      <c r="M29" s="47">
        <f t="shared" si="4"/>
        <v>2970</v>
      </c>
      <c r="N29" s="47">
        <f t="shared" si="5"/>
        <v>136620</v>
      </c>
      <c r="O29" s="45">
        <v>1</v>
      </c>
      <c r="P29" s="45">
        <v>1</v>
      </c>
      <c r="Q29" s="46">
        <f t="shared" si="1"/>
        <v>1035000</v>
      </c>
      <c r="R29" s="46">
        <f t="shared" si="2"/>
        <v>1035000</v>
      </c>
    </row>
    <row r="30" spans="1:18" s="10" customFormat="1" ht="22.5" customHeight="1">
      <c r="A30" s="39">
        <v>19</v>
      </c>
      <c r="B30" s="49" t="s">
        <v>229</v>
      </c>
      <c r="C30" s="40" t="s">
        <v>683</v>
      </c>
      <c r="D30" s="41" t="s">
        <v>416</v>
      </c>
      <c r="E30" s="40" t="s">
        <v>160</v>
      </c>
      <c r="F30" s="40" t="s">
        <v>140</v>
      </c>
      <c r="G30" s="49" t="s">
        <v>657</v>
      </c>
      <c r="H30" s="43">
        <v>4</v>
      </c>
      <c r="I30" s="44">
        <v>4</v>
      </c>
      <c r="J30" s="45">
        <v>34</v>
      </c>
      <c r="K30" s="46">
        <v>2700</v>
      </c>
      <c r="L30" s="47">
        <f>J30*K30*5/100</f>
        <v>4590</v>
      </c>
      <c r="M30" s="47">
        <f>L30*0.15*7</f>
        <v>4819.5</v>
      </c>
      <c r="N30" s="47">
        <f>L30*6.6*7+M30*2</f>
        <v>221697</v>
      </c>
      <c r="O30" s="45">
        <v>1</v>
      </c>
      <c r="P30" s="45">
        <v>1</v>
      </c>
      <c r="Q30" s="46">
        <f t="shared" si="1"/>
        <v>1035000</v>
      </c>
      <c r="R30" s="46">
        <f t="shared" si="2"/>
        <v>4140000</v>
      </c>
    </row>
    <row r="31" spans="1:18" s="10" customFormat="1" ht="22.5" customHeight="1">
      <c r="A31" s="39">
        <v>20</v>
      </c>
      <c r="B31" s="49" t="s">
        <v>229</v>
      </c>
      <c r="C31" s="40" t="s">
        <v>683</v>
      </c>
      <c r="D31" s="41" t="s">
        <v>417</v>
      </c>
      <c r="E31" s="40" t="s">
        <v>160</v>
      </c>
      <c r="F31" s="40" t="s">
        <v>140</v>
      </c>
      <c r="G31" s="49" t="s">
        <v>657</v>
      </c>
      <c r="H31" s="43">
        <v>3</v>
      </c>
      <c r="I31" s="44">
        <v>2</v>
      </c>
      <c r="J31" s="45">
        <v>34</v>
      </c>
      <c r="K31" s="46">
        <v>2700</v>
      </c>
      <c r="L31" s="47">
        <f aca="true" t="shared" si="6" ref="L31:L56">J31*K31*5/100</f>
        <v>4590</v>
      </c>
      <c r="M31" s="47">
        <f>L31*0.15*7</f>
        <v>4819.5</v>
      </c>
      <c r="N31" s="47">
        <f aca="true" t="shared" si="7" ref="N31:N57">L31*6.6*7+M31*2</f>
        <v>221697</v>
      </c>
      <c r="O31" s="45">
        <v>1</v>
      </c>
      <c r="P31" s="45">
        <v>1</v>
      </c>
      <c r="Q31" s="46">
        <f t="shared" si="1"/>
        <v>1035000</v>
      </c>
      <c r="R31" s="46">
        <f t="shared" si="2"/>
        <v>2070000</v>
      </c>
    </row>
    <row r="32" spans="1:18" s="10" customFormat="1" ht="22.5" customHeight="1">
      <c r="A32" s="39">
        <v>21</v>
      </c>
      <c r="B32" s="49" t="s">
        <v>229</v>
      </c>
      <c r="C32" s="40" t="s">
        <v>683</v>
      </c>
      <c r="D32" s="41" t="s">
        <v>418</v>
      </c>
      <c r="E32" s="40" t="s">
        <v>160</v>
      </c>
      <c r="F32" s="40" t="s">
        <v>140</v>
      </c>
      <c r="G32" s="49" t="s">
        <v>657</v>
      </c>
      <c r="H32" s="43">
        <v>4</v>
      </c>
      <c r="I32" s="44">
        <v>2</v>
      </c>
      <c r="J32" s="45">
        <v>34</v>
      </c>
      <c r="K32" s="46">
        <v>2700</v>
      </c>
      <c r="L32" s="47">
        <f t="shared" si="6"/>
        <v>4590</v>
      </c>
      <c r="M32" s="47">
        <f>L32*0.15*7</f>
        <v>4819.5</v>
      </c>
      <c r="N32" s="47">
        <f t="shared" si="7"/>
        <v>221697</v>
      </c>
      <c r="O32" s="45">
        <v>1</v>
      </c>
      <c r="P32" s="45">
        <v>1</v>
      </c>
      <c r="Q32" s="46">
        <f t="shared" si="1"/>
        <v>1035000</v>
      </c>
      <c r="R32" s="46">
        <f t="shared" si="2"/>
        <v>2070000</v>
      </c>
    </row>
    <row r="33" spans="1:18" s="10" customFormat="1" ht="22.5" customHeight="1">
      <c r="A33" s="39">
        <v>22</v>
      </c>
      <c r="B33" s="49" t="s">
        <v>229</v>
      </c>
      <c r="C33" s="40" t="s">
        <v>683</v>
      </c>
      <c r="D33" s="41" t="s">
        <v>419</v>
      </c>
      <c r="E33" s="40" t="s">
        <v>160</v>
      </c>
      <c r="F33" s="40" t="s">
        <v>140</v>
      </c>
      <c r="G33" s="49" t="s">
        <v>657</v>
      </c>
      <c r="H33" s="43">
        <v>4</v>
      </c>
      <c r="I33" s="44">
        <v>4</v>
      </c>
      <c r="J33" s="45">
        <v>35</v>
      </c>
      <c r="K33" s="46">
        <v>1850</v>
      </c>
      <c r="L33" s="47">
        <f t="shared" si="6"/>
        <v>3237.5</v>
      </c>
      <c r="M33" s="47">
        <f aca="true" t="shared" si="8" ref="M33:M57">L33*0.15*7</f>
        <v>3399.375</v>
      </c>
      <c r="N33" s="47">
        <f t="shared" si="7"/>
        <v>156371.25</v>
      </c>
      <c r="O33" s="45">
        <v>1</v>
      </c>
      <c r="P33" s="45">
        <v>1</v>
      </c>
      <c r="Q33" s="46">
        <f t="shared" si="1"/>
        <v>1035000</v>
      </c>
      <c r="R33" s="46">
        <f t="shared" si="2"/>
        <v>4140000</v>
      </c>
    </row>
    <row r="34" spans="1:18" s="10" customFormat="1" ht="22.5" customHeight="1">
      <c r="A34" s="39">
        <v>23</v>
      </c>
      <c r="B34" s="49" t="s">
        <v>229</v>
      </c>
      <c r="C34" s="40" t="s">
        <v>683</v>
      </c>
      <c r="D34" s="41" t="s">
        <v>420</v>
      </c>
      <c r="E34" s="40" t="s">
        <v>160</v>
      </c>
      <c r="F34" s="40" t="s">
        <v>140</v>
      </c>
      <c r="G34" s="49" t="s">
        <v>657</v>
      </c>
      <c r="H34" s="43">
        <v>4</v>
      </c>
      <c r="I34" s="44">
        <v>4</v>
      </c>
      <c r="J34" s="45">
        <v>35</v>
      </c>
      <c r="K34" s="46">
        <v>1850</v>
      </c>
      <c r="L34" s="47">
        <f t="shared" si="6"/>
        <v>3237.5</v>
      </c>
      <c r="M34" s="47">
        <f t="shared" si="8"/>
        <v>3399.375</v>
      </c>
      <c r="N34" s="47">
        <f t="shared" si="7"/>
        <v>156371.25</v>
      </c>
      <c r="O34" s="45">
        <v>1</v>
      </c>
      <c r="P34" s="45">
        <v>1</v>
      </c>
      <c r="Q34" s="46">
        <f t="shared" si="1"/>
        <v>1035000</v>
      </c>
      <c r="R34" s="46">
        <f t="shared" si="2"/>
        <v>4140000</v>
      </c>
    </row>
    <row r="35" spans="1:18" s="10" customFormat="1" ht="22.5" customHeight="1">
      <c r="A35" s="39">
        <v>24</v>
      </c>
      <c r="B35" s="49" t="s">
        <v>229</v>
      </c>
      <c r="C35" s="40" t="s">
        <v>683</v>
      </c>
      <c r="D35" s="41" t="s">
        <v>65</v>
      </c>
      <c r="E35" s="40" t="s">
        <v>66</v>
      </c>
      <c r="F35" s="40" t="s">
        <v>140</v>
      </c>
      <c r="G35" s="49" t="s">
        <v>657</v>
      </c>
      <c r="H35" s="43">
        <v>4</v>
      </c>
      <c r="I35" s="44">
        <v>4</v>
      </c>
      <c r="J35" s="45">
        <v>19</v>
      </c>
      <c r="K35" s="46">
        <v>1750</v>
      </c>
      <c r="L35" s="47">
        <f t="shared" si="6"/>
        <v>1662.5</v>
      </c>
      <c r="M35" s="47">
        <f t="shared" si="8"/>
        <v>1745.625</v>
      </c>
      <c r="N35" s="47">
        <f t="shared" si="7"/>
        <v>80298.75</v>
      </c>
      <c r="O35" s="45">
        <v>1</v>
      </c>
      <c r="P35" s="45">
        <v>1</v>
      </c>
      <c r="Q35" s="46">
        <f t="shared" si="1"/>
        <v>1035000</v>
      </c>
      <c r="R35" s="46">
        <f t="shared" si="2"/>
        <v>4140000</v>
      </c>
    </row>
    <row r="36" spans="1:18" s="10" customFormat="1" ht="22.5" customHeight="1">
      <c r="A36" s="39">
        <v>25</v>
      </c>
      <c r="B36" s="49" t="s">
        <v>229</v>
      </c>
      <c r="C36" s="40" t="s">
        <v>683</v>
      </c>
      <c r="D36" s="41" t="s">
        <v>67</v>
      </c>
      <c r="E36" s="40" t="s">
        <v>160</v>
      </c>
      <c r="F36" s="40" t="s">
        <v>140</v>
      </c>
      <c r="G36" s="49" t="s">
        <v>657</v>
      </c>
      <c r="H36" s="43">
        <v>4</v>
      </c>
      <c r="I36" s="44">
        <v>4</v>
      </c>
      <c r="J36" s="45">
        <v>19</v>
      </c>
      <c r="K36" s="46">
        <v>1750</v>
      </c>
      <c r="L36" s="47">
        <f>J36*K36*5/100</f>
        <v>1662.5</v>
      </c>
      <c r="M36" s="47">
        <f>L36*0.15*7</f>
        <v>1745.625</v>
      </c>
      <c r="N36" s="47">
        <f>L36*6.6*7+M36*2</f>
        <v>80298.75</v>
      </c>
      <c r="O36" s="45">
        <v>1</v>
      </c>
      <c r="P36" s="45">
        <v>1</v>
      </c>
      <c r="Q36" s="46">
        <f t="shared" si="1"/>
        <v>1035000</v>
      </c>
      <c r="R36" s="46">
        <f t="shared" si="2"/>
        <v>4140000</v>
      </c>
    </row>
    <row r="37" spans="1:18" s="10" customFormat="1" ht="22.5" customHeight="1">
      <c r="A37" s="39">
        <v>26</v>
      </c>
      <c r="B37" s="49" t="s">
        <v>229</v>
      </c>
      <c r="C37" s="40" t="s">
        <v>683</v>
      </c>
      <c r="D37" s="49" t="s">
        <v>421</v>
      </c>
      <c r="E37" s="49" t="s">
        <v>161</v>
      </c>
      <c r="F37" s="40" t="s">
        <v>140</v>
      </c>
      <c r="G37" s="49" t="s">
        <v>657</v>
      </c>
      <c r="H37" s="55">
        <v>3</v>
      </c>
      <c r="I37" s="52">
        <v>2</v>
      </c>
      <c r="J37" s="53">
        <v>35</v>
      </c>
      <c r="K37" s="46">
        <v>1850</v>
      </c>
      <c r="L37" s="47">
        <f t="shared" si="6"/>
        <v>3237.5</v>
      </c>
      <c r="M37" s="47">
        <f t="shared" si="8"/>
        <v>3399.375</v>
      </c>
      <c r="N37" s="47">
        <f t="shared" si="7"/>
        <v>156371.25</v>
      </c>
      <c r="O37" s="45">
        <v>1</v>
      </c>
      <c r="P37" s="45">
        <v>1</v>
      </c>
      <c r="Q37" s="46">
        <f t="shared" si="1"/>
        <v>1035000</v>
      </c>
      <c r="R37" s="46">
        <f t="shared" si="2"/>
        <v>2070000</v>
      </c>
    </row>
    <row r="38" spans="1:18" s="10" customFormat="1" ht="22.5" customHeight="1">
      <c r="A38" s="39">
        <v>27</v>
      </c>
      <c r="B38" s="49" t="s">
        <v>229</v>
      </c>
      <c r="C38" s="40" t="s">
        <v>683</v>
      </c>
      <c r="D38" s="49" t="s">
        <v>422</v>
      </c>
      <c r="E38" s="49" t="s">
        <v>161</v>
      </c>
      <c r="F38" s="40" t="s">
        <v>140</v>
      </c>
      <c r="G38" s="49" t="s">
        <v>657</v>
      </c>
      <c r="H38" s="55">
        <v>3</v>
      </c>
      <c r="I38" s="52">
        <v>2</v>
      </c>
      <c r="J38" s="53">
        <v>35</v>
      </c>
      <c r="K38" s="46">
        <v>1850</v>
      </c>
      <c r="L38" s="47">
        <f>J38*K38*5/100</f>
        <v>3237.5</v>
      </c>
      <c r="M38" s="47">
        <f>L38*0.15*7</f>
        <v>3399.375</v>
      </c>
      <c r="N38" s="47">
        <f>L38*6.6*7+M38*2</f>
        <v>156371.25</v>
      </c>
      <c r="O38" s="45">
        <v>1</v>
      </c>
      <c r="P38" s="45">
        <v>1</v>
      </c>
      <c r="Q38" s="46">
        <f t="shared" si="1"/>
        <v>1035000</v>
      </c>
      <c r="R38" s="46">
        <f t="shared" si="2"/>
        <v>2070000</v>
      </c>
    </row>
    <row r="39" spans="1:18" s="10" customFormat="1" ht="22.5" customHeight="1">
      <c r="A39" s="39">
        <v>28</v>
      </c>
      <c r="B39" s="49" t="s">
        <v>229</v>
      </c>
      <c r="C39" s="40" t="s">
        <v>683</v>
      </c>
      <c r="D39" s="49" t="s">
        <v>423</v>
      </c>
      <c r="E39" s="49" t="s">
        <v>161</v>
      </c>
      <c r="F39" s="40" t="s">
        <v>140</v>
      </c>
      <c r="G39" s="49" t="s">
        <v>657</v>
      </c>
      <c r="H39" s="55">
        <v>3</v>
      </c>
      <c r="I39" s="52">
        <v>2</v>
      </c>
      <c r="J39" s="53">
        <v>35</v>
      </c>
      <c r="K39" s="46">
        <v>1850</v>
      </c>
      <c r="L39" s="47">
        <f t="shared" si="6"/>
        <v>3237.5</v>
      </c>
      <c r="M39" s="47">
        <f t="shared" si="8"/>
        <v>3399.375</v>
      </c>
      <c r="N39" s="47">
        <f t="shared" si="7"/>
        <v>156371.25</v>
      </c>
      <c r="O39" s="45">
        <v>1</v>
      </c>
      <c r="P39" s="45">
        <v>1</v>
      </c>
      <c r="Q39" s="46">
        <f t="shared" si="1"/>
        <v>1035000</v>
      </c>
      <c r="R39" s="46">
        <f t="shared" si="2"/>
        <v>2070000</v>
      </c>
    </row>
    <row r="40" spans="1:18" s="10" customFormat="1" ht="22.5" customHeight="1">
      <c r="A40" s="39">
        <v>29</v>
      </c>
      <c r="B40" s="49" t="s">
        <v>229</v>
      </c>
      <c r="C40" s="40" t="s">
        <v>683</v>
      </c>
      <c r="D40" s="49" t="s">
        <v>424</v>
      </c>
      <c r="E40" s="49" t="s">
        <v>161</v>
      </c>
      <c r="F40" s="40" t="s">
        <v>140</v>
      </c>
      <c r="G40" s="49" t="s">
        <v>657</v>
      </c>
      <c r="H40" s="55">
        <v>3</v>
      </c>
      <c r="I40" s="52">
        <v>2</v>
      </c>
      <c r="J40" s="53">
        <v>35</v>
      </c>
      <c r="K40" s="46">
        <v>1850</v>
      </c>
      <c r="L40" s="47">
        <f>J40*K40*5/100</f>
        <v>3237.5</v>
      </c>
      <c r="M40" s="47">
        <f>L40*0.15*7</f>
        <v>3399.375</v>
      </c>
      <c r="N40" s="47">
        <f>L40*6.6*7+M40*2</f>
        <v>156371.25</v>
      </c>
      <c r="O40" s="45">
        <v>1</v>
      </c>
      <c r="P40" s="45">
        <v>1</v>
      </c>
      <c r="Q40" s="46">
        <f t="shared" si="1"/>
        <v>1035000</v>
      </c>
      <c r="R40" s="46">
        <f t="shared" si="2"/>
        <v>2070000</v>
      </c>
    </row>
    <row r="41" spans="1:18" s="10" customFormat="1" ht="22.5" customHeight="1">
      <c r="A41" s="39">
        <v>30</v>
      </c>
      <c r="B41" s="49" t="s">
        <v>229</v>
      </c>
      <c r="C41" s="40" t="s">
        <v>683</v>
      </c>
      <c r="D41" s="49" t="s">
        <v>425</v>
      </c>
      <c r="E41" s="49" t="s">
        <v>161</v>
      </c>
      <c r="F41" s="40" t="s">
        <v>140</v>
      </c>
      <c r="G41" s="49" t="s">
        <v>657</v>
      </c>
      <c r="H41" s="55">
        <v>3</v>
      </c>
      <c r="I41" s="52">
        <v>2</v>
      </c>
      <c r="J41" s="53">
        <v>35</v>
      </c>
      <c r="K41" s="46">
        <v>1850</v>
      </c>
      <c r="L41" s="47">
        <f t="shared" si="6"/>
        <v>3237.5</v>
      </c>
      <c r="M41" s="47">
        <f t="shared" si="8"/>
        <v>3399.375</v>
      </c>
      <c r="N41" s="47">
        <f t="shared" si="7"/>
        <v>156371.25</v>
      </c>
      <c r="O41" s="45">
        <v>1</v>
      </c>
      <c r="P41" s="45">
        <v>1</v>
      </c>
      <c r="Q41" s="46">
        <f t="shared" si="1"/>
        <v>1035000</v>
      </c>
      <c r="R41" s="46">
        <f t="shared" si="2"/>
        <v>2070000</v>
      </c>
    </row>
    <row r="42" spans="1:18" s="10" customFormat="1" ht="22.5" customHeight="1">
      <c r="A42" s="39">
        <v>31</v>
      </c>
      <c r="B42" s="49" t="s">
        <v>229</v>
      </c>
      <c r="C42" s="40" t="s">
        <v>683</v>
      </c>
      <c r="D42" s="49" t="s">
        <v>426</v>
      </c>
      <c r="E42" s="49" t="s">
        <v>161</v>
      </c>
      <c r="F42" s="40" t="s">
        <v>140</v>
      </c>
      <c r="G42" s="49" t="s">
        <v>657</v>
      </c>
      <c r="H42" s="55">
        <v>3</v>
      </c>
      <c r="I42" s="52">
        <v>2</v>
      </c>
      <c r="J42" s="53">
        <v>35</v>
      </c>
      <c r="K42" s="46">
        <v>1850</v>
      </c>
      <c r="L42" s="47">
        <f>J42*K42*5/100</f>
        <v>3237.5</v>
      </c>
      <c r="M42" s="47">
        <f>L42*0.15*7</f>
        <v>3399.375</v>
      </c>
      <c r="N42" s="47">
        <f>L42*6.6*7+M42*2</f>
        <v>156371.25</v>
      </c>
      <c r="O42" s="45">
        <v>1</v>
      </c>
      <c r="P42" s="45">
        <v>1</v>
      </c>
      <c r="Q42" s="46">
        <f t="shared" si="1"/>
        <v>1035000</v>
      </c>
      <c r="R42" s="46">
        <f t="shared" si="2"/>
        <v>2070000</v>
      </c>
    </row>
    <row r="43" spans="1:18" s="10" customFormat="1" ht="22.5" customHeight="1">
      <c r="A43" s="39">
        <v>32</v>
      </c>
      <c r="B43" s="49" t="s">
        <v>229</v>
      </c>
      <c r="C43" s="40" t="s">
        <v>683</v>
      </c>
      <c r="D43" s="49" t="s">
        <v>427</v>
      </c>
      <c r="E43" s="49" t="s">
        <v>161</v>
      </c>
      <c r="F43" s="40" t="s">
        <v>140</v>
      </c>
      <c r="G43" s="49" t="s">
        <v>657</v>
      </c>
      <c r="H43" s="55">
        <v>3</v>
      </c>
      <c r="I43" s="52">
        <v>2</v>
      </c>
      <c r="J43" s="53">
        <v>35</v>
      </c>
      <c r="K43" s="46">
        <v>1850</v>
      </c>
      <c r="L43" s="47">
        <f t="shared" si="6"/>
        <v>3237.5</v>
      </c>
      <c r="M43" s="47">
        <f t="shared" si="8"/>
        <v>3399.375</v>
      </c>
      <c r="N43" s="47">
        <f t="shared" si="7"/>
        <v>156371.25</v>
      </c>
      <c r="O43" s="45">
        <v>1</v>
      </c>
      <c r="P43" s="45">
        <v>1</v>
      </c>
      <c r="Q43" s="46">
        <f t="shared" si="1"/>
        <v>1035000</v>
      </c>
      <c r="R43" s="46">
        <f t="shared" si="2"/>
        <v>2070000</v>
      </c>
    </row>
    <row r="44" spans="1:18" s="10" customFormat="1" ht="22.5" customHeight="1">
      <c r="A44" s="39">
        <v>33</v>
      </c>
      <c r="B44" s="49" t="s">
        <v>229</v>
      </c>
      <c r="C44" s="40" t="s">
        <v>683</v>
      </c>
      <c r="D44" s="49" t="s">
        <v>428</v>
      </c>
      <c r="E44" s="49" t="s">
        <v>161</v>
      </c>
      <c r="F44" s="40" t="s">
        <v>140</v>
      </c>
      <c r="G44" s="49" t="s">
        <v>657</v>
      </c>
      <c r="H44" s="55">
        <v>3</v>
      </c>
      <c r="I44" s="52">
        <v>2</v>
      </c>
      <c r="J44" s="53">
        <v>35</v>
      </c>
      <c r="K44" s="46">
        <v>1850</v>
      </c>
      <c r="L44" s="47">
        <f t="shared" si="6"/>
        <v>3237.5</v>
      </c>
      <c r="M44" s="47">
        <f t="shared" si="8"/>
        <v>3399.375</v>
      </c>
      <c r="N44" s="47">
        <f t="shared" si="7"/>
        <v>156371.25</v>
      </c>
      <c r="O44" s="45">
        <v>1</v>
      </c>
      <c r="P44" s="45">
        <v>1</v>
      </c>
      <c r="Q44" s="46">
        <f aca="true" t="shared" si="9" ref="Q44:Q75">45*$Q$10*P44*O44</f>
        <v>1035000</v>
      </c>
      <c r="R44" s="46">
        <f aca="true" t="shared" si="10" ref="R44:R76">Q44*P44*I44</f>
        <v>2070000</v>
      </c>
    </row>
    <row r="45" spans="1:18" s="4" customFormat="1" ht="22.5" customHeight="1">
      <c r="A45" s="39">
        <v>34</v>
      </c>
      <c r="B45" s="49" t="s">
        <v>228</v>
      </c>
      <c r="C45" s="40" t="s">
        <v>683</v>
      </c>
      <c r="D45" s="49" t="s">
        <v>534</v>
      </c>
      <c r="E45" s="49" t="s">
        <v>161</v>
      </c>
      <c r="F45" s="40" t="s">
        <v>140</v>
      </c>
      <c r="G45" s="49" t="s">
        <v>657</v>
      </c>
      <c r="H45" s="55">
        <v>2</v>
      </c>
      <c r="I45" s="52">
        <v>2</v>
      </c>
      <c r="J45" s="53">
        <v>27</v>
      </c>
      <c r="K45" s="46">
        <v>1200</v>
      </c>
      <c r="L45" s="47">
        <f>J45*K45/5</f>
        <v>6480</v>
      </c>
      <c r="M45" s="47">
        <f>L45*0.15*5.5</f>
        <v>5346</v>
      </c>
      <c r="N45" s="47">
        <f>L45*6.6*5.5+M45*2</f>
        <v>245916</v>
      </c>
      <c r="O45" s="45">
        <v>1</v>
      </c>
      <c r="P45" s="45">
        <v>1</v>
      </c>
      <c r="Q45" s="46">
        <f t="shared" si="9"/>
        <v>1035000</v>
      </c>
      <c r="R45" s="46">
        <f>Q45*P45*I45</f>
        <v>2070000</v>
      </c>
    </row>
    <row r="46" spans="1:18" s="10" customFormat="1" ht="22.5" customHeight="1">
      <c r="A46" s="39">
        <v>35</v>
      </c>
      <c r="B46" s="49" t="s">
        <v>228</v>
      </c>
      <c r="C46" s="40" t="s">
        <v>683</v>
      </c>
      <c r="D46" s="49" t="s">
        <v>307</v>
      </c>
      <c r="E46" s="49" t="s">
        <v>161</v>
      </c>
      <c r="F46" s="40" t="s">
        <v>140</v>
      </c>
      <c r="G46" s="49" t="s">
        <v>657</v>
      </c>
      <c r="H46" s="55">
        <v>2</v>
      </c>
      <c r="I46" s="52">
        <v>2</v>
      </c>
      <c r="J46" s="53">
        <v>27</v>
      </c>
      <c r="K46" s="46">
        <v>1200</v>
      </c>
      <c r="L46" s="47">
        <f>J46*K46/5</f>
        <v>6480</v>
      </c>
      <c r="M46" s="47">
        <f>L46*0.15*5.5</f>
        <v>5346</v>
      </c>
      <c r="N46" s="47">
        <f>L46*6.6*5.5+M46*2</f>
        <v>245916</v>
      </c>
      <c r="O46" s="45">
        <v>1</v>
      </c>
      <c r="P46" s="45">
        <v>1</v>
      </c>
      <c r="Q46" s="46">
        <f t="shared" si="9"/>
        <v>1035000</v>
      </c>
      <c r="R46" s="46">
        <f t="shared" si="10"/>
        <v>2070000</v>
      </c>
    </row>
    <row r="47" spans="1:18" s="10" customFormat="1" ht="22.5" customHeight="1">
      <c r="A47" s="39">
        <v>36</v>
      </c>
      <c r="B47" s="49" t="s">
        <v>229</v>
      </c>
      <c r="C47" s="40" t="s">
        <v>683</v>
      </c>
      <c r="D47" s="49" t="s">
        <v>447</v>
      </c>
      <c r="E47" s="49" t="s">
        <v>161</v>
      </c>
      <c r="F47" s="40" t="s">
        <v>140</v>
      </c>
      <c r="G47" s="49" t="s">
        <v>657</v>
      </c>
      <c r="H47" s="55">
        <v>3</v>
      </c>
      <c r="I47" s="52">
        <v>2</v>
      </c>
      <c r="J47" s="53">
        <v>30</v>
      </c>
      <c r="K47" s="46">
        <v>1000</v>
      </c>
      <c r="L47" s="47">
        <f t="shared" si="6"/>
        <v>1500</v>
      </c>
      <c r="M47" s="47">
        <f t="shared" si="8"/>
        <v>1575</v>
      </c>
      <c r="N47" s="47">
        <f t="shared" si="7"/>
        <v>72450</v>
      </c>
      <c r="O47" s="45">
        <v>1</v>
      </c>
      <c r="P47" s="45">
        <v>1</v>
      </c>
      <c r="Q47" s="46">
        <f t="shared" si="9"/>
        <v>1035000</v>
      </c>
      <c r="R47" s="46">
        <f>Q47*P47*I47</f>
        <v>2070000</v>
      </c>
    </row>
    <row r="48" spans="1:18" s="10" customFormat="1" ht="22.5" customHeight="1">
      <c r="A48" s="39">
        <v>37</v>
      </c>
      <c r="B48" s="49" t="s">
        <v>229</v>
      </c>
      <c r="C48" s="40" t="s">
        <v>683</v>
      </c>
      <c r="D48" s="49" t="s">
        <v>448</v>
      </c>
      <c r="E48" s="49" t="s">
        <v>161</v>
      </c>
      <c r="F48" s="40" t="s">
        <v>140</v>
      </c>
      <c r="G48" s="49" t="s">
        <v>657</v>
      </c>
      <c r="H48" s="55">
        <v>3</v>
      </c>
      <c r="I48" s="52">
        <v>2</v>
      </c>
      <c r="J48" s="53">
        <v>30</v>
      </c>
      <c r="K48" s="46">
        <v>1000</v>
      </c>
      <c r="L48" s="47">
        <f t="shared" si="6"/>
        <v>1500</v>
      </c>
      <c r="M48" s="47">
        <f t="shared" si="8"/>
        <v>1575</v>
      </c>
      <c r="N48" s="47">
        <f t="shared" si="7"/>
        <v>72450</v>
      </c>
      <c r="O48" s="45">
        <v>1</v>
      </c>
      <c r="P48" s="45">
        <v>1</v>
      </c>
      <c r="Q48" s="46">
        <f t="shared" si="9"/>
        <v>1035000</v>
      </c>
      <c r="R48" s="46">
        <f>Q48*P48*I48</f>
        <v>2070000</v>
      </c>
    </row>
    <row r="49" spans="1:18" s="4" customFormat="1" ht="22.5" customHeight="1">
      <c r="A49" s="39">
        <v>38</v>
      </c>
      <c r="B49" s="49" t="s">
        <v>229</v>
      </c>
      <c r="C49" s="40" t="s">
        <v>683</v>
      </c>
      <c r="D49" s="56" t="s">
        <v>61</v>
      </c>
      <c r="E49" s="57" t="s">
        <v>158</v>
      </c>
      <c r="F49" s="40" t="s">
        <v>142</v>
      </c>
      <c r="G49" s="49" t="s">
        <v>657</v>
      </c>
      <c r="H49" s="43">
        <v>3</v>
      </c>
      <c r="I49" s="44">
        <v>2</v>
      </c>
      <c r="J49" s="45">
        <v>31</v>
      </c>
      <c r="K49" s="46">
        <v>1000</v>
      </c>
      <c r="L49" s="47">
        <f>J49*K49*5/100</f>
        <v>1550</v>
      </c>
      <c r="M49" s="47">
        <f>L49*0.15*7</f>
        <v>1627.5</v>
      </c>
      <c r="N49" s="47">
        <f>L49*6.6*7+M49*2</f>
        <v>74865</v>
      </c>
      <c r="O49" s="45">
        <v>1</v>
      </c>
      <c r="P49" s="45">
        <v>1</v>
      </c>
      <c r="Q49" s="46">
        <f t="shared" si="9"/>
        <v>1035000</v>
      </c>
      <c r="R49" s="46">
        <f t="shared" si="10"/>
        <v>2070000</v>
      </c>
    </row>
    <row r="50" spans="1:18" s="4" customFormat="1" ht="22.5" customHeight="1">
      <c r="A50" s="39">
        <v>39</v>
      </c>
      <c r="B50" s="49" t="s">
        <v>229</v>
      </c>
      <c r="C50" s="40" t="s">
        <v>683</v>
      </c>
      <c r="D50" s="56" t="s">
        <v>62</v>
      </c>
      <c r="E50" s="57" t="s">
        <v>158</v>
      </c>
      <c r="F50" s="40" t="s">
        <v>142</v>
      </c>
      <c r="G50" s="49" t="s">
        <v>657</v>
      </c>
      <c r="H50" s="43">
        <v>3</v>
      </c>
      <c r="I50" s="44">
        <v>2</v>
      </c>
      <c r="J50" s="45">
        <v>31</v>
      </c>
      <c r="K50" s="46">
        <v>1000</v>
      </c>
      <c r="L50" s="47">
        <f>J50*K50*5/100</f>
        <v>1550</v>
      </c>
      <c r="M50" s="47">
        <f>L50*0.15*7</f>
        <v>1627.5</v>
      </c>
      <c r="N50" s="47">
        <f>L50*6.6*7+M50*2</f>
        <v>74865</v>
      </c>
      <c r="O50" s="45">
        <v>1</v>
      </c>
      <c r="P50" s="45">
        <v>1</v>
      </c>
      <c r="Q50" s="46">
        <f t="shared" si="9"/>
        <v>1035000</v>
      </c>
      <c r="R50" s="46">
        <f t="shared" si="10"/>
        <v>2070000</v>
      </c>
    </row>
    <row r="51" spans="1:18" s="4" customFormat="1" ht="22.5" customHeight="1">
      <c r="A51" s="39">
        <v>40</v>
      </c>
      <c r="B51" s="49" t="s">
        <v>229</v>
      </c>
      <c r="C51" s="40" t="s">
        <v>683</v>
      </c>
      <c r="D51" s="56" t="s">
        <v>63</v>
      </c>
      <c r="E51" s="57" t="s">
        <v>158</v>
      </c>
      <c r="F51" s="40" t="s">
        <v>142</v>
      </c>
      <c r="G51" s="49" t="s">
        <v>657</v>
      </c>
      <c r="H51" s="43">
        <v>3</v>
      </c>
      <c r="I51" s="44">
        <v>2</v>
      </c>
      <c r="J51" s="45">
        <v>31</v>
      </c>
      <c r="K51" s="46">
        <v>1000</v>
      </c>
      <c r="L51" s="47">
        <f>J51*K51*5/100</f>
        <v>1550</v>
      </c>
      <c r="M51" s="47">
        <f>L51*0.15*7</f>
        <v>1627.5</v>
      </c>
      <c r="N51" s="47">
        <f>L51*6.6*7+M51*2</f>
        <v>74865</v>
      </c>
      <c r="O51" s="45">
        <v>1</v>
      </c>
      <c r="P51" s="45">
        <v>1</v>
      </c>
      <c r="Q51" s="46">
        <f t="shared" si="9"/>
        <v>1035000</v>
      </c>
      <c r="R51" s="46">
        <f t="shared" si="10"/>
        <v>2070000</v>
      </c>
    </row>
    <row r="52" spans="1:18" s="4" customFormat="1" ht="22.5" customHeight="1">
      <c r="A52" s="39">
        <v>41</v>
      </c>
      <c r="B52" s="49" t="s">
        <v>229</v>
      </c>
      <c r="C52" s="40" t="s">
        <v>683</v>
      </c>
      <c r="D52" s="56" t="s">
        <v>64</v>
      </c>
      <c r="E52" s="57" t="s">
        <v>158</v>
      </c>
      <c r="F52" s="40" t="s">
        <v>142</v>
      </c>
      <c r="G52" s="49" t="s">
        <v>657</v>
      </c>
      <c r="H52" s="43">
        <v>3</v>
      </c>
      <c r="I52" s="44">
        <v>2</v>
      </c>
      <c r="J52" s="45">
        <v>31</v>
      </c>
      <c r="K52" s="46">
        <v>1000</v>
      </c>
      <c r="L52" s="47">
        <f t="shared" si="6"/>
        <v>1550</v>
      </c>
      <c r="M52" s="47">
        <f t="shared" si="8"/>
        <v>1627.5</v>
      </c>
      <c r="N52" s="47">
        <f t="shared" si="7"/>
        <v>74865</v>
      </c>
      <c r="O52" s="45">
        <v>1</v>
      </c>
      <c r="P52" s="45">
        <v>1</v>
      </c>
      <c r="Q52" s="46">
        <f t="shared" si="9"/>
        <v>1035000</v>
      </c>
      <c r="R52" s="46">
        <f t="shared" si="10"/>
        <v>2070000</v>
      </c>
    </row>
    <row r="53" spans="1:18" s="4" customFormat="1" ht="22.5" customHeight="1">
      <c r="A53" s="39">
        <v>42</v>
      </c>
      <c r="B53" s="49" t="s">
        <v>229</v>
      </c>
      <c r="C53" s="40" t="s">
        <v>683</v>
      </c>
      <c r="D53" s="56" t="s">
        <v>265</v>
      </c>
      <c r="E53" s="57" t="s">
        <v>158</v>
      </c>
      <c r="F53" s="40" t="s">
        <v>142</v>
      </c>
      <c r="G53" s="49" t="s">
        <v>657</v>
      </c>
      <c r="H53" s="43">
        <v>3</v>
      </c>
      <c r="I53" s="44">
        <v>2</v>
      </c>
      <c r="J53" s="45">
        <v>31</v>
      </c>
      <c r="K53" s="46">
        <v>1000</v>
      </c>
      <c r="L53" s="47">
        <f t="shared" si="6"/>
        <v>1550</v>
      </c>
      <c r="M53" s="47">
        <f t="shared" si="8"/>
        <v>1627.5</v>
      </c>
      <c r="N53" s="47">
        <f t="shared" si="7"/>
        <v>74865</v>
      </c>
      <c r="O53" s="45">
        <v>1</v>
      </c>
      <c r="P53" s="45">
        <v>1</v>
      </c>
      <c r="Q53" s="46">
        <f t="shared" si="9"/>
        <v>1035000</v>
      </c>
      <c r="R53" s="46">
        <f t="shared" si="10"/>
        <v>2070000</v>
      </c>
    </row>
    <row r="54" spans="1:18" s="4" customFormat="1" ht="22.5" customHeight="1">
      <c r="A54" s="39">
        <v>43</v>
      </c>
      <c r="B54" s="49" t="s">
        <v>229</v>
      </c>
      <c r="C54" s="40" t="s">
        <v>683</v>
      </c>
      <c r="D54" s="56" t="s">
        <v>266</v>
      </c>
      <c r="E54" s="57" t="s">
        <v>158</v>
      </c>
      <c r="F54" s="40" t="s">
        <v>142</v>
      </c>
      <c r="G54" s="49" t="s">
        <v>657</v>
      </c>
      <c r="H54" s="43">
        <v>3</v>
      </c>
      <c r="I54" s="44">
        <v>2</v>
      </c>
      <c r="J54" s="45">
        <v>31</v>
      </c>
      <c r="K54" s="46">
        <v>1000</v>
      </c>
      <c r="L54" s="47">
        <f t="shared" si="6"/>
        <v>1550</v>
      </c>
      <c r="M54" s="47">
        <f t="shared" si="8"/>
        <v>1627.5</v>
      </c>
      <c r="N54" s="47">
        <f t="shared" si="7"/>
        <v>74865</v>
      </c>
      <c r="O54" s="45">
        <v>1</v>
      </c>
      <c r="P54" s="45">
        <v>1</v>
      </c>
      <c r="Q54" s="46">
        <f t="shared" si="9"/>
        <v>1035000</v>
      </c>
      <c r="R54" s="46">
        <f t="shared" si="10"/>
        <v>2070000</v>
      </c>
    </row>
    <row r="55" spans="1:18" s="4" customFormat="1" ht="22.5" customHeight="1">
      <c r="A55" s="39">
        <v>44</v>
      </c>
      <c r="B55" s="49" t="s">
        <v>229</v>
      </c>
      <c r="C55" s="40" t="s">
        <v>683</v>
      </c>
      <c r="D55" s="50" t="s">
        <v>211</v>
      </c>
      <c r="E55" s="50" t="s">
        <v>159</v>
      </c>
      <c r="F55" s="40" t="s">
        <v>142</v>
      </c>
      <c r="G55" s="49" t="s">
        <v>657</v>
      </c>
      <c r="H55" s="43">
        <v>3</v>
      </c>
      <c r="I55" s="44">
        <v>2</v>
      </c>
      <c r="J55" s="45">
        <v>31</v>
      </c>
      <c r="K55" s="46">
        <v>1000</v>
      </c>
      <c r="L55" s="47">
        <f t="shared" si="6"/>
        <v>1550</v>
      </c>
      <c r="M55" s="47">
        <f t="shared" si="8"/>
        <v>1627.5</v>
      </c>
      <c r="N55" s="47">
        <f t="shared" si="7"/>
        <v>74865</v>
      </c>
      <c r="O55" s="45">
        <v>1</v>
      </c>
      <c r="P55" s="45">
        <v>1</v>
      </c>
      <c r="Q55" s="46">
        <f t="shared" si="9"/>
        <v>1035000</v>
      </c>
      <c r="R55" s="46">
        <f t="shared" si="10"/>
        <v>2070000</v>
      </c>
    </row>
    <row r="56" spans="1:18" s="4" customFormat="1" ht="22.5" customHeight="1">
      <c r="A56" s="39">
        <v>45</v>
      </c>
      <c r="B56" s="49" t="s">
        <v>229</v>
      </c>
      <c r="C56" s="40" t="s">
        <v>683</v>
      </c>
      <c r="D56" s="50" t="s">
        <v>212</v>
      </c>
      <c r="E56" s="50" t="s">
        <v>158</v>
      </c>
      <c r="F56" s="40" t="s">
        <v>142</v>
      </c>
      <c r="G56" s="49" t="s">
        <v>657</v>
      </c>
      <c r="H56" s="55">
        <v>3</v>
      </c>
      <c r="I56" s="52">
        <v>2</v>
      </c>
      <c r="J56" s="53">
        <v>27</v>
      </c>
      <c r="K56" s="46">
        <v>1000</v>
      </c>
      <c r="L56" s="47">
        <f t="shared" si="6"/>
        <v>1350</v>
      </c>
      <c r="M56" s="47">
        <f t="shared" si="8"/>
        <v>1417.5</v>
      </c>
      <c r="N56" s="47">
        <f t="shared" si="7"/>
        <v>65205</v>
      </c>
      <c r="O56" s="45">
        <v>1</v>
      </c>
      <c r="P56" s="45">
        <v>1</v>
      </c>
      <c r="Q56" s="46">
        <f t="shared" si="9"/>
        <v>1035000</v>
      </c>
      <c r="R56" s="46">
        <f t="shared" si="10"/>
        <v>2070000</v>
      </c>
    </row>
    <row r="57" spans="1:18" s="4" customFormat="1" ht="22.5" customHeight="1">
      <c r="A57" s="39">
        <v>46</v>
      </c>
      <c r="B57" s="49" t="s">
        <v>229</v>
      </c>
      <c r="C57" s="40" t="s">
        <v>683</v>
      </c>
      <c r="D57" s="50" t="s">
        <v>216</v>
      </c>
      <c r="E57" s="50" t="s">
        <v>159</v>
      </c>
      <c r="F57" s="40" t="s">
        <v>142</v>
      </c>
      <c r="G57" s="49" t="s">
        <v>657</v>
      </c>
      <c r="H57" s="51">
        <v>3</v>
      </c>
      <c r="I57" s="52">
        <v>2</v>
      </c>
      <c r="J57" s="53">
        <v>27</v>
      </c>
      <c r="K57" s="46">
        <v>1000</v>
      </c>
      <c r="L57" s="47">
        <f>J57*K57/5</f>
        <v>5400</v>
      </c>
      <c r="M57" s="47">
        <f t="shared" si="8"/>
        <v>5670</v>
      </c>
      <c r="N57" s="47">
        <f t="shared" si="7"/>
        <v>260820</v>
      </c>
      <c r="O57" s="45">
        <v>1</v>
      </c>
      <c r="P57" s="45">
        <v>1</v>
      </c>
      <c r="Q57" s="46">
        <f t="shared" si="9"/>
        <v>1035000</v>
      </c>
      <c r="R57" s="46">
        <f t="shared" si="10"/>
        <v>2070000</v>
      </c>
    </row>
    <row r="58" spans="1:18" s="4" customFormat="1" ht="22.5" customHeight="1">
      <c r="A58" s="39">
        <v>47</v>
      </c>
      <c r="B58" s="49" t="s">
        <v>229</v>
      </c>
      <c r="C58" s="40" t="s">
        <v>683</v>
      </c>
      <c r="D58" s="50" t="s">
        <v>217</v>
      </c>
      <c r="E58" s="50" t="s">
        <v>158</v>
      </c>
      <c r="F58" s="40" t="s">
        <v>142</v>
      </c>
      <c r="G58" s="49" t="s">
        <v>657</v>
      </c>
      <c r="H58" s="51">
        <v>3</v>
      </c>
      <c r="I58" s="52">
        <v>2</v>
      </c>
      <c r="J58" s="53">
        <v>27</v>
      </c>
      <c r="K58" s="46">
        <v>1000</v>
      </c>
      <c r="L58" s="47">
        <f>J58*K58/5</f>
        <v>5400</v>
      </c>
      <c r="M58" s="47">
        <f>L58*0.15*5.5</f>
        <v>4455</v>
      </c>
      <c r="N58" s="47">
        <f>L58*6.6*5.5+M58*2</f>
        <v>204930</v>
      </c>
      <c r="O58" s="45">
        <v>1</v>
      </c>
      <c r="P58" s="45">
        <v>1</v>
      </c>
      <c r="Q58" s="46">
        <f t="shared" si="9"/>
        <v>1035000</v>
      </c>
      <c r="R58" s="46">
        <f t="shared" si="10"/>
        <v>2070000</v>
      </c>
    </row>
    <row r="59" spans="1:18" s="4" customFormat="1" ht="22.5" customHeight="1">
      <c r="A59" s="39">
        <v>48</v>
      </c>
      <c r="B59" s="58" t="s">
        <v>229</v>
      </c>
      <c r="C59" s="40" t="s">
        <v>683</v>
      </c>
      <c r="D59" s="59" t="s">
        <v>233</v>
      </c>
      <c r="E59" s="59" t="s">
        <v>158</v>
      </c>
      <c r="F59" s="58" t="s">
        <v>142</v>
      </c>
      <c r="G59" s="49" t="s">
        <v>657</v>
      </c>
      <c r="H59" s="51">
        <v>3</v>
      </c>
      <c r="I59" s="52">
        <v>2</v>
      </c>
      <c r="J59" s="53">
        <v>27</v>
      </c>
      <c r="K59" s="46">
        <v>1000</v>
      </c>
      <c r="L59" s="47">
        <f>J59*K59/5</f>
        <v>5400</v>
      </c>
      <c r="M59" s="47">
        <f>L59*0.15*5.5</f>
        <v>4455</v>
      </c>
      <c r="N59" s="47">
        <f>L59*6.6*5.5+M59*2</f>
        <v>204930</v>
      </c>
      <c r="O59" s="45">
        <v>1</v>
      </c>
      <c r="P59" s="45">
        <v>1</v>
      </c>
      <c r="Q59" s="46">
        <f t="shared" si="9"/>
        <v>1035000</v>
      </c>
      <c r="R59" s="46">
        <f t="shared" si="10"/>
        <v>2070000</v>
      </c>
    </row>
    <row r="60" spans="1:18" s="4" customFormat="1" ht="22.5" customHeight="1">
      <c r="A60" s="39">
        <v>49</v>
      </c>
      <c r="B60" s="58" t="s">
        <v>229</v>
      </c>
      <c r="C60" s="40" t="s">
        <v>683</v>
      </c>
      <c r="D60" s="59" t="s">
        <v>234</v>
      </c>
      <c r="E60" s="59" t="s">
        <v>158</v>
      </c>
      <c r="F60" s="58" t="s">
        <v>142</v>
      </c>
      <c r="G60" s="49" t="s">
        <v>657</v>
      </c>
      <c r="H60" s="51">
        <v>3</v>
      </c>
      <c r="I60" s="52">
        <v>2</v>
      </c>
      <c r="J60" s="53">
        <v>27</v>
      </c>
      <c r="K60" s="46">
        <v>1000</v>
      </c>
      <c r="L60" s="47">
        <f>K60*J60*5/100</f>
        <v>1350</v>
      </c>
      <c r="M60" s="47">
        <f>L60*0.15*5.5</f>
        <v>1113.75</v>
      </c>
      <c r="N60" s="47">
        <f>L60*6.6*5.5+M60*2</f>
        <v>51232.5</v>
      </c>
      <c r="O60" s="45">
        <v>1</v>
      </c>
      <c r="P60" s="45">
        <v>1</v>
      </c>
      <c r="Q60" s="46">
        <f t="shared" si="9"/>
        <v>1035000</v>
      </c>
      <c r="R60" s="46">
        <f t="shared" si="10"/>
        <v>2070000</v>
      </c>
    </row>
    <row r="61" spans="1:18" s="4" customFormat="1" ht="22.5" customHeight="1">
      <c r="A61" s="39">
        <v>50</v>
      </c>
      <c r="B61" s="40" t="s">
        <v>228</v>
      </c>
      <c r="C61" s="40" t="s">
        <v>683</v>
      </c>
      <c r="D61" s="41" t="s">
        <v>247</v>
      </c>
      <c r="E61" s="40" t="s">
        <v>248</v>
      </c>
      <c r="F61" s="40" t="s">
        <v>145</v>
      </c>
      <c r="G61" s="40" t="s">
        <v>117</v>
      </c>
      <c r="H61" s="43">
        <v>2</v>
      </c>
      <c r="I61" s="44">
        <v>2</v>
      </c>
      <c r="J61" s="45">
        <v>16</v>
      </c>
      <c r="K61" s="46">
        <v>800</v>
      </c>
      <c r="L61" s="47">
        <f>J61*K61/5</f>
        <v>2560</v>
      </c>
      <c r="M61" s="47">
        <f>L61*0.15*5.5</f>
        <v>2112</v>
      </c>
      <c r="N61" s="47">
        <f>L61*6.6*5.5+M61*2</f>
        <v>97152</v>
      </c>
      <c r="O61" s="45">
        <v>1</v>
      </c>
      <c r="P61" s="45">
        <v>1</v>
      </c>
      <c r="Q61" s="46">
        <f t="shared" si="9"/>
        <v>1035000</v>
      </c>
      <c r="R61" s="46">
        <f t="shared" si="10"/>
        <v>2070000</v>
      </c>
    </row>
    <row r="62" spans="1:18" s="4" customFormat="1" ht="22.5" customHeight="1">
      <c r="A62" s="39">
        <v>51</v>
      </c>
      <c r="B62" s="40" t="s">
        <v>228</v>
      </c>
      <c r="C62" s="40" t="s">
        <v>683</v>
      </c>
      <c r="D62" s="41" t="s">
        <v>304</v>
      </c>
      <c r="E62" s="40" t="s">
        <v>303</v>
      </c>
      <c r="F62" s="40" t="s">
        <v>143</v>
      </c>
      <c r="G62" s="40" t="s">
        <v>367</v>
      </c>
      <c r="H62" s="43">
        <v>2</v>
      </c>
      <c r="I62" s="44">
        <v>3</v>
      </c>
      <c r="J62" s="45">
        <v>15</v>
      </c>
      <c r="K62" s="46">
        <v>700</v>
      </c>
      <c r="L62" s="47">
        <f>J62*K62/5</f>
        <v>2100</v>
      </c>
      <c r="M62" s="47">
        <f>L62*0.15*5.5</f>
        <v>1732.5</v>
      </c>
      <c r="N62" s="47">
        <f>L62*6.6*5.5+M62*2</f>
        <v>79695</v>
      </c>
      <c r="O62" s="45">
        <v>1</v>
      </c>
      <c r="P62" s="45">
        <v>1</v>
      </c>
      <c r="Q62" s="46">
        <f t="shared" si="9"/>
        <v>1035000</v>
      </c>
      <c r="R62" s="46">
        <f t="shared" si="10"/>
        <v>3105000</v>
      </c>
    </row>
    <row r="63" spans="1:18" s="4" customFormat="1" ht="22.5" customHeight="1">
      <c r="A63" s="39">
        <v>52</v>
      </c>
      <c r="B63" s="40" t="s">
        <v>228</v>
      </c>
      <c r="C63" s="40" t="s">
        <v>683</v>
      </c>
      <c r="D63" s="41" t="s">
        <v>328</v>
      </c>
      <c r="E63" s="40" t="s">
        <v>329</v>
      </c>
      <c r="F63" s="40" t="s">
        <v>140</v>
      </c>
      <c r="G63" s="42" t="s">
        <v>367</v>
      </c>
      <c r="H63" s="43">
        <v>3</v>
      </c>
      <c r="I63" s="44">
        <v>2</v>
      </c>
      <c r="J63" s="45">
        <v>30</v>
      </c>
      <c r="K63" s="46">
        <f>2234/3</f>
        <v>744.6666666666666</v>
      </c>
      <c r="L63" s="47">
        <f>J63*K63*5/100</f>
        <v>1117</v>
      </c>
      <c r="M63" s="47">
        <f>L63*0.15*7</f>
        <v>1172.85</v>
      </c>
      <c r="N63" s="47">
        <f>L63*6.6*7+M63*2</f>
        <v>53951.1</v>
      </c>
      <c r="O63" s="45">
        <v>1</v>
      </c>
      <c r="P63" s="45">
        <v>1</v>
      </c>
      <c r="Q63" s="46">
        <f t="shared" si="9"/>
        <v>1035000</v>
      </c>
      <c r="R63" s="46">
        <f t="shared" si="10"/>
        <v>2070000</v>
      </c>
    </row>
    <row r="64" spans="1:18" s="4" customFormat="1" ht="22.5" customHeight="1">
      <c r="A64" s="39">
        <v>53</v>
      </c>
      <c r="B64" s="40" t="s">
        <v>229</v>
      </c>
      <c r="C64" s="40" t="s">
        <v>683</v>
      </c>
      <c r="D64" s="41" t="s">
        <v>330</v>
      </c>
      <c r="E64" s="40" t="s">
        <v>329</v>
      </c>
      <c r="F64" s="40" t="s">
        <v>140</v>
      </c>
      <c r="G64" s="42" t="s">
        <v>367</v>
      </c>
      <c r="H64" s="43">
        <v>3</v>
      </c>
      <c r="I64" s="44">
        <v>2</v>
      </c>
      <c r="J64" s="45">
        <v>30</v>
      </c>
      <c r="K64" s="46">
        <f>2234/3</f>
        <v>744.6666666666666</v>
      </c>
      <c r="L64" s="47">
        <f>J64*K64*5/100</f>
        <v>1117</v>
      </c>
      <c r="M64" s="47">
        <f>L64*0.15*7</f>
        <v>1172.85</v>
      </c>
      <c r="N64" s="47">
        <f>L64*6.6*7+M64*2</f>
        <v>53951.1</v>
      </c>
      <c r="O64" s="45">
        <v>1</v>
      </c>
      <c r="P64" s="45">
        <v>1</v>
      </c>
      <c r="Q64" s="46">
        <f t="shared" si="9"/>
        <v>1035000</v>
      </c>
      <c r="R64" s="46">
        <f t="shared" si="10"/>
        <v>2070000</v>
      </c>
    </row>
    <row r="65" spans="1:18" s="4" customFormat="1" ht="22.5" customHeight="1">
      <c r="A65" s="39">
        <v>54</v>
      </c>
      <c r="B65" s="40" t="s">
        <v>228</v>
      </c>
      <c r="C65" s="40" t="s">
        <v>683</v>
      </c>
      <c r="D65" s="41" t="s">
        <v>343</v>
      </c>
      <c r="E65" s="40" t="s">
        <v>344</v>
      </c>
      <c r="F65" s="40" t="s">
        <v>260</v>
      </c>
      <c r="G65" s="42" t="s">
        <v>367</v>
      </c>
      <c r="H65" s="43">
        <v>4</v>
      </c>
      <c r="I65" s="44">
        <v>2</v>
      </c>
      <c r="J65" s="45">
        <v>17</v>
      </c>
      <c r="K65" s="46">
        <f>2234/3</f>
        <v>744.6666666666666</v>
      </c>
      <c r="L65" s="47">
        <f>J65*K65/5</f>
        <v>2531.8666666666663</v>
      </c>
      <c r="M65" s="47">
        <f>L65*0.15*5.5</f>
        <v>2088.7899999999995</v>
      </c>
      <c r="N65" s="47">
        <f>L65*6.6*5.5+M65*2</f>
        <v>96084.33999999998</v>
      </c>
      <c r="O65" s="45">
        <v>1</v>
      </c>
      <c r="P65" s="45">
        <v>1</v>
      </c>
      <c r="Q65" s="46">
        <f t="shared" si="9"/>
        <v>1035000</v>
      </c>
      <c r="R65" s="46">
        <f t="shared" si="10"/>
        <v>2070000</v>
      </c>
    </row>
    <row r="66" spans="1:18" s="4" customFormat="1" ht="22.5" customHeight="1">
      <c r="A66" s="39">
        <v>55</v>
      </c>
      <c r="B66" s="40" t="s">
        <v>228</v>
      </c>
      <c r="C66" s="40" t="s">
        <v>683</v>
      </c>
      <c r="D66" s="60" t="s">
        <v>350</v>
      </c>
      <c r="E66" s="60" t="s">
        <v>239</v>
      </c>
      <c r="F66" s="40" t="s">
        <v>143</v>
      </c>
      <c r="G66" s="40" t="s">
        <v>351</v>
      </c>
      <c r="H66" s="43">
        <v>4</v>
      </c>
      <c r="I66" s="44">
        <v>2</v>
      </c>
      <c r="J66" s="45">
        <v>21</v>
      </c>
      <c r="K66" s="46">
        <v>1000</v>
      </c>
      <c r="L66" s="47">
        <f>J66*K66/5</f>
        <v>4200</v>
      </c>
      <c r="M66" s="47">
        <f>L66*0.15*5.5</f>
        <v>3465</v>
      </c>
      <c r="N66" s="47">
        <f>L66*6.6*5.5+M66*2</f>
        <v>159390</v>
      </c>
      <c r="O66" s="45">
        <v>1</v>
      </c>
      <c r="P66" s="45">
        <v>1</v>
      </c>
      <c r="Q66" s="46">
        <f t="shared" si="9"/>
        <v>1035000</v>
      </c>
      <c r="R66" s="46">
        <f t="shared" si="10"/>
        <v>2070000</v>
      </c>
    </row>
    <row r="67" spans="1:18" s="4" customFormat="1" ht="22.5" customHeight="1">
      <c r="A67" s="39">
        <v>56</v>
      </c>
      <c r="B67" s="42" t="s">
        <v>228</v>
      </c>
      <c r="C67" s="40" t="s">
        <v>683</v>
      </c>
      <c r="D67" s="60" t="s">
        <v>375</v>
      </c>
      <c r="E67" s="60" t="s">
        <v>376</v>
      </c>
      <c r="F67" s="42" t="s">
        <v>140</v>
      </c>
      <c r="G67" s="40" t="s">
        <v>379</v>
      </c>
      <c r="H67" s="61">
        <v>3</v>
      </c>
      <c r="I67" s="44">
        <v>1</v>
      </c>
      <c r="J67" s="62">
        <v>6</v>
      </c>
      <c r="K67" s="46">
        <v>3000</v>
      </c>
      <c r="L67" s="47">
        <f>J67*K67/5</f>
        <v>3600</v>
      </c>
      <c r="M67" s="47">
        <f>L67*0.15*5.5</f>
        <v>2970</v>
      </c>
      <c r="N67" s="47">
        <f>L67*6.6*5.5+M67*2</f>
        <v>136620</v>
      </c>
      <c r="O67" s="45">
        <v>1</v>
      </c>
      <c r="P67" s="45">
        <v>1</v>
      </c>
      <c r="Q67" s="46">
        <f t="shared" si="9"/>
        <v>1035000</v>
      </c>
      <c r="R67" s="46">
        <f t="shared" si="10"/>
        <v>1035000</v>
      </c>
    </row>
    <row r="68" spans="1:18" s="4" customFormat="1" ht="22.5" customHeight="1">
      <c r="A68" s="39">
        <v>57</v>
      </c>
      <c r="B68" s="42" t="s">
        <v>229</v>
      </c>
      <c r="C68" s="40" t="s">
        <v>683</v>
      </c>
      <c r="D68" s="60" t="s">
        <v>377</v>
      </c>
      <c r="E68" s="60" t="s">
        <v>376</v>
      </c>
      <c r="F68" s="42" t="s">
        <v>140</v>
      </c>
      <c r="G68" s="40" t="s">
        <v>379</v>
      </c>
      <c r="H68" s="61">
        <v>3</v>
      </c>
      <c r="I68" s="44">
        <v>1</v>
      </c>
      <c r="J68" s="62">
        <v>25</v>
      </c>
      <c r="K68" s="46">
        <v>3000</v>
      </c>
      <c r="L68" s="47">
        <f aca="true" t="shared" si="11" ref="L68:L73">J68*K68*5/100</f>
        <v>3750</v>
      </c>
      <c r="M68" s="47">
        <f aca="true" t="shared" si="12" ref="M68:M73">L68*0.15*7</f>
        <v>3937.5</v>
      </c>
      <c r="N68" s="47">
        <f aca="true" t="shared" si="13" ref="N68:N73">L68*6.6*7+M68*2</f>
        <v>181125</v>
      </c>
      <c r="O68" s="45">
        <v>1</v>
      </c>
      <c r="P68" s="45">
        <v>1</v>
      </c>
      <c r="Q68" s="46">
        <f t="shared" si="9"/>
        <v>1035000</v>
      </c>
      <c r="R68" s="46">
        <f t="shared" si="10"/>
        <v>1035000</v>
      </c>
    </row>
    <row r="69" spans="1:18" s="4" customFormat="1" ht="22.5" customHeight="1">
      <c r="A69" s="39">
        <v>58</v>
      </c>
      <c r="B69" s="42" t="s">
        <v>229</v>
      </c>
      <c r="C69" s="40" t="s">
        <v>683</v>
      </c>
      <c r="D69" s="60" t="s">
        <v>378</v>
      </c>
      <c r="E69" s="60" t="s">
        <v>376</v>
      </c>
      <c r="F69" s="42" t="s">
        <v>140</v>
      </c>
      <c r="G69" s="40" t="s">
        <v>379</v>
      </c>
      <c r="H69" s="61">
        <v>3</v>
      </c>
      <c r="I69" s="44">
        <v>1</v>
      </c>
      <c r="J69" s="62">
        <v>25</v>
      </c>
      <c r="K69" s="46">
        <v>3000</v>
      </c>
      <c r="L69" s="47">
        <f t="shared" si="11"/>
        <v>3750</v>
      </c>
      <c r="M69" s="47">
        <f t="shared" si="12"/>
        <v>3937.5</v>
      </c>
      <c r="N69" s="47">
        <f t="shared" si="13"/>
        <v>181125</v>
      </c>
      <c r="O69" s="45">
        <v>1</v>
      </c>
      <c r="P69" s="45">
        <v>1</v>
      </c>
      <c r="Q69" s="46">
        <f t="shared" si="9"/>
        <v>1035000</v>
      </c>
      <c r="R69" s="46">
        <f t="shared" si="10"/>
        <v>1035000</v>
      </c>
    </row>
    <row r="70" spans="1:18" s="4" customFormat="1" ht="22.5" customHeight="1">
      <c r="A70" s="39">
        <v>59</v>
      </c>
      <c r="B70" s="42" t="s">
        <v>228</v>
      </c>
      <c r="C70" s="40" t="s">
        <v>683</v>
      </c>
      <c r="D70" s="60" t="s">
        <v>384</v>
      </c>
      <c r="E70" s="60" t="s">
        <v>385</v>
      </c>
      <c r="F70" s="42" t="s">
        <v>145</v>
      </c>
      <c r="G70" s="40" t="s">
        <v>117</v>
      </c>
      <c r="H70" s="61">
        <v>6</v>
      </c>
      <c r="I70" s="44">
        <v>4</v>
      </c>
      <c r="J70" s="62">
        <v>15</v>
      </c>
      <c r="K70" s="46">
        <v>1500</v>
      </c>
      <c r="L70" s="47">
        <f t="shared" si="11"/>
        <v>1125</v>
      </c>
      <c r="M70" s="47">
        <f t="shared" si="12"/>
        <v>1181.25</v>
      </c>
      <c r="N70" s="47">
        <f t="shared" si="13"/>
        <v>54337.5</v>
      </c>
      <c r="O70" s="45">
        <v>1</v>
      </c>
      <c r="P70" s="45">
        <v>1</v>
      </c>
      <c r="Q70" s="46">
        <f t="shared" si="9"/>
        <v>1035000</v>
      </c>
      <c r="R70" s="46">
        <f t="shared" si="10"/>
        <v>4140000</v>
      </c>
    </row>
    <row r="71" spans="1:18" s="4" customFormat="1" ht="22.5" customHeight="1">
      <c r="A71" s="39">
        <v>60</v>
      </c>
      <c r="B71" s="42" t="s">
        <v>228</v>
      </c>
      <c r="C71" s="40" t="s">
        <v>683</v>
      </c>
      <c r="D71" s="60" t="s">
        <v>386</v>
      </c>
      <c r="E71" s="60" t="s">
        <v>385</v>
      </c>
      <c r="F71" s="42" t="s">
        <v>145</v>
      </c>
      <c r="G71" s="40" t="s">
        <v>117</v>
      </c>
      <c r="H71" s="61">
        <v>2</v>
      </c>
      <c r="I71" s="44">
        <v>2</v>
      </c>
      <c r="J71" s="62">
        <v>15</v>
      </c>
      <c r="K71" s="46">
        <v>1500</v>
      </c>
      <c r="L71" s="63">
        <f t="shared" si="11"/>
        <v>1125</v>
      </c>
      <c r="M71" s="63">
        <f t="shared" si="12"/>
        <v>1181.25</v>
      </c>
      <c r="N71" s="63">
        <f t="shared" si="13"/>
        <v>54337.5</v>
      </c>
      <c r="O71" s="45">
        <v>1</v>
      </c>
      <c r="P71" s="45">
        <v>1</v>
      </c>
      <c r="Q71" s="46">
        <f t="shared" si="9"/>
        <v>1035000</v>
      </c>
      <c r="R71" s="46">
        <f t="shared" si="10"/>
        <v>2070000</v>
      </c>
    </row>
    <row r="72" spans="1:18" s="3" customFormat="1" ht="22.5" customHeight="1">
      <c r="A72" s="39">
        <v>61</v>
      </c>
      <c r="B72" s="42" t="s">
        <v>230</v>
      </c>
      <c r="C72" s="40" t="s">
        <v>683</v>
      </c>
      <c r="D72" s="60" t="s">
        <v>397</v>
      </c>
      <c r="E72" s="64" t="s">
        <v>398</v>
      </c>
      <c r="F72" s="42" t="s">
        <v>144</v>
      </c>
      <c r="G72" s="40" t="s">
        <v>530</v>
      </c>
      <c r="H72" s="61">
        <v>4</v>
      </c>
      <c r="I72" s="44">
        <v>2</v>
      </c>
      <c r="J72" s="62">
        <v>6</v>
      </c>
      <c r="K72" s="46">
        <v>3600</v>
      </c>
      <c r="L72" s="47">
        <f>J72*K72/5</f>
        <v>4320</v>
      </c>
      <c r="M72" s="47">
        <f>L72*0.15*7</f>
        <v>4536</v>
      </c>
      <c r="N72" s="47">
        <f>L72*6.6*7+M72*2</f>
        <v>208656</v>
      </c>
      <c r="O72" s="45">
        <v>1</v>
      </c>
      <c r="P72" s="45">
        <v>1</v>
      </c>
      <c r="Q72" s="46">
        <f t="shared" si="9"/>
        <v>1035000</v>
      </c>
      <c r="R72" s="46">
        <f t="shared" si="10"/>
        <v>2070000</v>
      </c>
    </row>
    <row r="73" spans="1:18" s="5" customFormat="1" ht="22.5" customHeight="1">
      <c r="A73" s="39">
        <v>62</v>
      </c>
      <c r="B73" s="42" t="s">
        <v>399</v>
      </c>
      <c r="C73" s="40" t="s">
        <v>683</v>
      </c>
      <c r="D73" s="60" t="s">
        <v>400</v>
      </c>
      <c r="E73" s="60" t="s">
        <v>401</v>
      </c>
      <c r="F73" s="42" t="s">
        <v>143</v>
      </c>
      <c r="G73" s="40" t="s">
        <v>117</v>
      </c>
      <c r="H73" s="61">
        <v>4</v>
      </c>
      <c r="I73" s="44">
        <v>2</v>
      </c>
      <c r="J73" s="62">
        <v>29</v>
      </c>
      <c r="K73" s="46">
        <v>2000</v>
      </c>
      <c r="L73" s="63">
        <f t="shared" si="11"/>
        <v>2900</v>
      </c>
      <c r="M73" s="63">
        <f t="shared" si="12"/>
        <v>3045</v>
      </c>
      <c r="N73" s="63">
        <f t="shared" si="13"/>
        <v>140070</v>
      </c>
      <c r="O73" s="45">
        <v>1</v>
      </c>
      <c r="P73" s="45">
        <v>1</v>
      </c>
      <c r="Q73" s="46">
        <f t="shared" si="9"/>
        <v>1035000</v>
      </c>
      <c r="R73" s="46">
        <f t="shared" si="10"/>
        <v>2070000</v>
      </c>
    </row>
    <row r="74" spans="1:18" s="5" customFormat="1" ht="22.5" customHeight="1">
      <c r="A74" s="39">
        <v>63</v>
      </c>
      <c r="B74" s="42" t="s">
        <v>399</v>
      </c>
      <c r="C74" s="40" t="s">
        <v>683</v>
      </c>
      <c r="D74" s="60" t="s">
        <v>402</v>
      </c>
      <c r="E74" s="60" t="s">
        <v>401</v>
      </c>
      <c r="F74" s="42" t="s">
        <v>143</v>
      </c>
      <c r="G74" s="40" t="s">
        <v>117</v>
      </c>
      <c r="H74" s="61">
        <v>3</v>
      </c>
      <c r="I74" s="44">
        <v>2</v>
      </c>
      <c r="J74" s="62">
        <v>29</v>
      </c>
      <c r="K74" s="46">
        <v>1800</v>
      </c>
      <c r="L74" s="63">
        <f>J74*K74*5/100</f>
        <v>2610</v>
      </c>
      <c r="M74" s="63">
        <f>L74*0.15*7</f>
        <v>2740.5</v>
      </c>
      <c r="N74" s="63">
        <f>L74*6.6*7+M74*2</f>
        <v>126063</v>
      </c>
      <c r="O74" s="45">
        <v>1</v>
      </c>
      <c r="P74" s="45">
        <v>1</v>
      </c>
      <c r="Q74" s="46">
        <f t="shared" si="9"/>
        <v>1035000</v>
      </c>
      <c r="R74" s="46">
        <f t="shared" si="10"/>
        <v>2070000</v>
      </c>
    </row>
    <row r="75" spans="1:18" s="5" customFormat="1" ht="22.5" customHeight="1">
      <c r="A75" s="39">
        <v>64</v>
      </c>
      <c r="B75" s="42" t="s">
        <v>399</v>
      </c>
      <c r="C75" s="40" t="s">
        <v>683</v>
      </c>
      <c r="D75" s="60" t="s">
        <v>403</v>
      </c>
      <c r="E75" s="60" t="s">
        <v>401</v>
      </c>
      <c r="F75" s="42" t="s">
        <v>143</v>
      </c>
      <c r="G75" s="40" t="s">
        <v>117</v>
      </c>
      <c r="H75" s="61">
        <v>3</v>
      </c>
      <c r="I75" s="44">
        <v>2</v>
      </c>
      <c r="J75" s="62">
        <v>29</v>
      </c>
      <c r="K75" s="46">
        <v>1800</v>
      </c>
      <c r="L75" s="63">
        <f>J75*K75*5/100</f>
        <v>2610</v>
      </c>
      <c r="M75" s="63">
        <f>L75*0.15*7</f>
        <v>2740.5</v>
      </c>
      <c r="N75" s="63">
        <f>L75*6.6*7+M75*2</f>
        <v>126063</v>
      </c>
      <c r="O75" s="45">
        <v>1</v>
      </c>
      <c r="P75" s="45">
        <v>1</v>
      </c>
      <c r="Q75" s="46">
        <f t="shared" si="9"/>
        <v>1035000</v>
      </c>
      <c r="R75" s="46">
        <f t="shared" si="10"/>
        <v>2070000</v>
      </c>
    </row>
    <row r="76" spans="1:44" s="7" customFormat="1" ht="22.5" customHeight="1">
      <c r="A76" s="39">
        <v>65</v>
      </c>
      <c r="B76" s="65" t="s">
        <v>229</v>
      </c>
      <c r="C76" s="40" t="s">
        <v>683</v>
      </c>
      <c r="D76" s="60" t="s">
        <v>430</v>
      </c>
      <c r="E76" s="60" t="s">
        <v>429</v>
      </c>
      <c r="F76" s="66" t="s">
        <v>144</v>
      </c>
      <c r="G76" s="42" t="s">
        <v>367</v>
      </c>
      <c r="H76" s="43">
        <v>3</v>
      </c>
      <c r="I76" s="44">
        <v>2</v>
      </c>
      <c r="J76" s="45">
        <v>30</v>
      </c>
      <c r="K76" s="46">
        <v>1000</v>
      </c>
      <c r="L76" s="47">
        <f>J76*K76*5/100</f>
        <v>1500</v>
      </c>
      <c r="M76" s="47">
        <f>L76*0.15*7</f>
        <v>1575</v>
      </c>
      <c r="N76" s="47">
        <f>L76*6.6*7+M76*2</f>
        <v>72450</v>
      </c>
      <c r="O76" s="45">
        <v>1</v>
      </c>
      <c r="P76" s="45">
        <v>1</v>
      </c>
      <c r="Q76" s="46">
        <f aca="true" t="shared" si="14" ref="Q76:Q106">45*$Q$10*P76*O76</f>
        <v>1035000</v>
      </c>
      <c r="R76" s="46">
        <f t="shared" si="10"/>
        <v>2070000</v>
      </c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</row>
    <row r="77" spans="1:44" s="7" customFormat="1" ht="22.5" customHeight="1">
      <c r="A77" s="39">
        <v>66</v>
      </c>
      <c r="B77" s="65" t="s">
        <v>229</v>
      </c>
      <c r="C77" s="40" t="s">
        <v>683</v>
      </c>
      <c r="D77" s="60" t="s">
        <v>431</v>
      </c>
      <c r="E77" s="60" t="s">
        <v>429</v>
      </c>
      <c r="F77" s="66" t="s">
        <v>144</v>
      </c>
      <c r="G77" s="42" t="s">
        <v>367</v>
      </c>
      <c r="H77" s="43">
        <v>3</v>
      </c>
      <c r="I77" s="44">
        <v>2</v>
      </c>
      <c r="J77" s="45">
        <v>30</v>
      </c>
      <c r="K77" s="46">
        <v>1000</v>
      </c>
      <c r="L77" s="47">
        <f>J77*K77*5/100</f>
        <v>1500</v>
      </c>
      <c r="M77" s="47">
        <f>L77*0.15*7</f>
        <v>1575</v>
      </c>
      <c r="N77" s="47">
        <f>L77*6.6*7+M77*2</f>
        <v>72450</v>
      </c>
      <c r="O77" s="45">
        <v>1</v>
      </c>
      <c r="P77" s="45">
        <v>1</v>
      </c>
      <c r="Q77" s="46">
        <f t="shared" si="14"/>
        <v>1035000</v>
      </c>
      <c r="R77" s="46">
        <f aca="true" t="shared" si="15" ref="R77:R85">Q77*P77*I77</f>
        <v>2070000</v>
      </c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</row>
    <row r="78" spans="1:44" s="7" customFormat="1" ht="22.5" customHeight="1">
      <c r="A78" s="39">
        <v>67</v>
      </c>
      <c r="B78" s="65" t="s">
        <v>229</v>
      </c>
      <c r="C78" s="40" t="s">
        <v>683</v>
      </c>
      <c r="D78" s="60" t="s">
        <v>432</v>
      </c>
      <c r="E78" s="60" t="s">
        <v>429</v>
      </c>
      <c r="F78" s="66" t="s">
        <v>144</v>
      </c>
      <c r="G78" s="42" t="s">
        <v>367</v>
      </c>
      <c r="H78" s="43">
        <v>3</v>
      </c>
      <c r="I78" s="44">
        <v>2</v>
      </c>
      <c r="J78" s="45">
        <v>30</v>
      </c>
      <c r="K78" s="46">
        <v>1000</v>
      </c>
      <c r="L78" s="47">
        <f>J78*K78*5/100</f>
        <v>1500</v>
      </c>
      <c r="M78" s="47">
        <f>L78*0.15*7</f>
        <v>1575</v>
      </c>
      <c r="N78" s="47">
        <f>L78*6.6*7+M78*2</f>
        <v>72450</v>
      </c>
      <c r="O78" s="45">
        <v>1</v>
      </c>
      <c r="P78" s="45">
        <v>1</v>
      </c>
      <c r="Q78" s="46">
        <f t="shared" si="14"/>
        <v>1035000</v>
      </c>
      <c r="R78" s="46">
        <f t="shared" si="15"/>
        <v>2070000</v>
      </c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</row>
    <row r="79" spans="1:18" s="4" customFormat="1" ht="22.5" customHeight="1">
      <c r="A79" s="39">
        <v>68</v>
      </c>
      <c r="B79" s="67" t="s">
        <v>228</v>
      </c>
      <c r="C79" s="40" t="s">
        <v>683</v>
      </c>
      <c r="D79" s="68" t="s">
        <v>461</v>
      </c>
      <c r="E79" s="69" t="s">
        <v>462</v>
      </c>
      <c r="F79" s="70" t="s">
        <v>145</v>
      </c>
      <c r="G79" s="40" t="s">
        <v>472</v>
      </c>
      <c r="H79" s="71">
        <v>3</v>
      </c>
      <c r="I79" s="44">
        <v>1</v>
      </c>
      <c r="J79" s="72">
        <v>9</v>
      </c>
      <c r="K79" s="46">
        <v>900</v>
      </c>
      <c r="L79" s="47">
        <f>J79*K79/5</f>
        <v>1620</v>
      </c>
      <c r="M79" s="47">
        <f>L79*0.15*5.5</f>
        <v>1336.5</v>
      </c>
      <c r="N79" s="47">
        <f>L79*6.6*5.5+M79*2</f>
        <v>61479</v>
      </c>
      <c r="O79" s="45">
        <v>1</v>
      </c>
      <c r="P79" s="45">
        <v>1</v>
      </c>
      <c r="Q79" s="46">
        <f t="shared" si="14"/>
        <v>1035000</v>
      </c>
      <c r="R79" s="46">
        <f t="shared" si="15"/>
        <v>1035000</v>
      </c>
    </row>
    <row r="80" spans="1:18" s="4" customFormat="1" ht="22.5" customHeight="1">
      <c r="A80" s="39">
        <v>69</v>
      </c>
      <c r="B80" s="67" t="s">
        <v>229</v>
      </c>
      <c r="C80" s="40" t="s">
        <v>683</v>
      </c>
      <c r="D80" s="73" t="s">
        <v>501</v>
      </c>
      <c r="E80" s="73" t="s">
        <v>468</v>
      </c>
      <c r="F80" s="74" t="s">
        <v>502</v>
      </c>
      <c r="G80" s="75" t="s">
        <v>503</v>
      </c>
      <c r="H80" s="76">
        <v>3</v>
      </c>
      <c r="I80" s="44">
        <v>1</v>
      </c>
      <c r="J80" s="72">
        <v>35</v>
      </c>
      <c r="K80" s="46">
        <v>4000</v>
      </c>
      <c r="L80" s="47">
        <f aca="true" t="shared" si="16" ref="L80:L88">J80*K80*5/100</f>
        <v>7000</v>
      </c>
      <c r="M80" s="47">
        <f aca="true" t="shared" si="17" ref="M80:M88">L80*0.15*7</f>
        <v>7350</v>
      </c>
      <c r="N80" s="47">
        <f aca="true" t="shared" si="18" ref="N80:N88">L80*6.6*7+M80*2</f>
        <v>338100</v>
      </c>
      <c r="O80" s="45">
        <v>1</v>
      </c>
      <c r="P80" s="45">
        <v>1</v>
      </c>
      <c r="Q80" s="46">
        <f t="shared" si="14"/>
        <v>1035000</v>
      </c>
      <c r="R80" s="46">
        <f t="shared" si="15"/>
        <v>1035000</v>
      </c>
    </row>
    <row r="81" spans="1:18" s="4" customFormat="1" ht="22.5" customHeight="1">
      <c r="A81" s="39">
        <v>70</v>
      </c>
      <c r="B81" s="67" t="s">
        <v>229</v>
      </c>
      <c r="C81" s="40" t="s">
        <v>683</v>
      </c>
      <c r="D81" s="73" t="s">
        <v>504</v>
      </c>
      <c r="E81" s="73" t="s">
        <v>468</v>
      </c>
      <c r="F81" s="74" t="s">
        <v>502</v>
      </c>
      <c r="G81" s="75" t="s">
        <v>503</v>
      </c>
      <c r="H81" s="76">
        <v>3</v>
      </c>
      <c r="I81" s="44">
        <v>1</v>
      </c>
      <c r="J81" s="72">
        <v>35</v>
      </c>
      <c r="K81" s="46">
        <v>4000</v>
      </c>
      <c r="L81" s="47">
        <f t="shared" si="16"/>
        <v>7000</v>
      </c>
      <c r="M81" s="47">
        <f t="shared" si="17"/>
        <v>7350</v>
      </c>
      <c r="N81" s="47">
        <f t="shared" si="18"/>
        <v>338100</v>
      </c>
      <c r="O81" s="45">
        <v>1</v>
      </c>
      <c r="P81" s="45">
        <v>1</v>
      </c>
      <c r="Q81" s="46">
        <f t="shared" si="14"/>
        <v>1035000</v>
      </c>
      <c r="R81" s="46">
        <f t="shared" si="15"/>
        <v>1035000</v>
      </c>
    </row>
    <row r="82" spans="1:18" s="4" customFormat="1" ht="22.5" customHeight="1">
      <c r="A82" s="39">
        <v>71</v>
      </c>
      <c r="B82" s="67" t="s">
        <v>229</v>
      </c>
      <c r="C82" s="40" t="s">
        <v>683</v>
      </c>
      <c r="D82" s="73" t="s">
        <v>505</v>
      </c>
      <c r="E82" s="73" t="s">
        <v>468</v>
      </c>
      <c r="F82" s="74" t="s">
        <v>502</v>
      </c>
      <c r="G82" s="75" t="s">
        <v>503</v>
      </c>
      <c r="H82" s="76">
        <v>3</v>
      </c>
      <c r="I82" s="44">
        <v>1</v>
      </c>
      <c r="J82" s="72">
        <v>35</v>
      </c>
      <c r="K82" s="46">
        <v>4000</v>
      </c>
      <c r="L82" s="47">
        <f t="shared" si="16"/>
        <v>7000</v>
      </c>
      <c r="M82" s="47">
        <f t="shared" si="17"/>
        <v>7350</v>
      </c>
      <c r="N82" s="47">
        <f t="shared" si="18"/>
        <v>338100</v>
      </c>
      <c r="O82" s="45">
        <v>1</v>
      </c>
      <c r="P82" s="45">
        <v>1</v>
      </c>
      <c r="Q82" s="46">
        <f t="shared" si="14"/>
        <v>1035000</v>
      </c>
      <c r="R82" s="46">
        <f t="shared" si="15"/>
        <v>1035000</v>
      </c>
    </row>
    <row r="83" spans="1:18" s="4" customFormat="1" ht="22.5" customHeight="1">
      <c r="A83" s="39">
        <v>72</v>
      </c>
      <c r="B83" s="67" t="s">
        <v>229</v>
      </c>
      <c r="C83" s="40" t="s">
        <v>683</v>
      </c>
      <c r="D83" s="73" t="s">
        <v>506</v>
      </c>
      <c r="E83" s="73" t="s">
        <v>468</v>
      </c>
      <c r="F83" s="74" t="s">
        <v>502</v>
      </c>
      <c r="G83" s="75" t="s">
        <v>503</v>
      </c>
      <c r="H83" s="76">
        <v>3</v>
      </c>
      <c r="I83" s="44">
        <v>1</v>
      </c>
      <c r="J83" s="72">
        <v>35</v>
      </c>
      <c r="K83" s="46">
        <v>4000</v>
      </c>
      <c r="L83" s="47">
        <f t="shared" si="16"/>
        <v>7000</v>
      </c>
      <c r="M83" s="47">
        <f t="shared" si="17"/>
        <v>7350</v>
      </c>
      <c r="N83" s="47">
        <f t="shared" si="18"/>
        <v>338100</v>
      </c>
      <c r="O83" s="45">
        <v>1</v>
      </c>
      <c r="P83" s="45">
        <v>1</v>
      </c>
      <c r="Q83" s="46">
        <f t="shared" si="14"/>
        <v>1035000</v>
      </c>
      <c r="R83" s="46">
        <f t="shared" si="15"/>
        <v>1035000</v>
      </c>
    </row>
    <row r="84" spans="1:18" s="4" customFormat="1" ht="22.5" customHeight="1">
      <c r="A84" s="39">
        <v>73</v>
      </c>
      <c r="B84" s="42" t="s">
        <v>229</v>
      </c>
      <c r="C84" s="40" t="s">
        <v>683</v>
      </c>
      <c r="D84" s="73" t="s">
        <v>512</v>
      </c>
      <c r="E84" s="73" t="s">
        <v>513</v>
      </c>
      <c r="F84" s="74" t="s">
        <v>140</v>
      </c>
      <c r="G84" s="75" t="s">
        <v>521</v>
      </c>
      <c r="H84" s="71">
        <v>4</v>
      </c>
      <c r="I84" s="44">
        <v>3</v>
      </c>
      <c r="J84" s="72">
        <v>29</v>
      </c>
      <c r="K84" s="46">
        <v>1000</v>
      </c>
      <c r="L84" s="47">
        <f t="shared" si="16"/>
        <v>1450</v>
      </c>
      <c r="M84" s="47">
        <f t="shared" si="17"/>
        <v>1522.5</v>
      </c>
      <c r="N84" s="47">
        <f t="shared" si="18"/>
        <v>70035</v>
      </c>
      <c r="O84" s="45">
        <v>1</v>
      </c>
      <c r="P84" s="45">
        <v>1</v>
      </c>
      <c r="Q84" s="46">
        <f t="shared" si="14"/>
        <v>1035000</v>
      </c>
      <c r="R84" s="46">
        <f t="shared" si="15"/>
        <v>3105000</v>
      </c>
    </row>
    <row r="85" spans="1:18" s="4" customFormat="1" ht="22.5" customHeight="1">
      <c r="A85" s="39">
        <v>74</v>
      </c>
      <c r="B85" s="42" t="s">
        <v>229</v>
      </c>
      <c r="C85" s="40" t="s">
        <v>683</v>
      </c>
      <c r="D85" s="73" t="s">
        <v>514</v>
      </c>
      <c r="E85" s="73" t="s">
        <v>513</v>
      </c>
      <c r="F85" s="74" t="s">
        <v>140</v>
      </c>
      <c r="G85" s="75" t="s">
        <v>521</v>
      </c>
      <c r="H85" s="71">
        <v>3</v>
      </c>
      <c r="I85" s="44">
        <v>2</v>
      </c>
      <c r="J85" s="72">
        <v>29</v>
      </c>
      <c r="K85" s="46">
        <v>1000</v>
      </c>
      <c r="L85" s="47">
        <f t="shared" si="16"/>
        <v>1450</v>
      </c>
      <c r="M85" s="47">
        <f t="shared" si="17"/>
        <v>1522.5</v>
      </c>
      <c r="N85" s="47">
        <f t="shared" si="18"/>
        <v>70035</v>
      </c>
      <c r="O85" s="45">
        <v>1</v>
      </c>
      <c r="P85" s="45">
        <v>1</v>
      </c>
      <c r="Q85" s="46">
        <f t="shared" si="14"/>
        <v>1035000</v>
      </c>
      <c r="R85" s="46">
        <f t="shared" si="15"/>
        <v>2070000</v>
      </c>
    </row>
    <row r="86" spans="1:18" s="4" customFormat="1" ht="22.5" customHeight="1">
      <c r="A86" s="39">
        <v>75</v>
      </c>
      <c r="B86" s="42" t="s">
        <v>229</v>
      </c>
      <c r="C86" s="40" t="s">
        <v>683</v>
      </c>
      <c r="D86" s="73" t="s">
        <v>519</v>
      </c>
      <c r="E86" s="73" t="s">
        <v>513</v>
      </c>
      <c r="F86" s="74" t="s">
        <v>140</v>
      </c>
      <c r="G86" s="75" t="s">
        <v>521</v>
      </c>
      <c r="H86" s="71">
        <v>4</v>
      </c>
      <c r="I86" s="44">
        <v>3</v>
      </c>
      <c r="J86" s="72">
        <v>27</v>
      </c>
      <c r="K86" s="46">
        <v>1000</v>
      </c>
      <c r="L86" s="47">
        <f t="shared" si="16"/>
        <v>1350</v>
      </c>
      <c r="M86" s="47">
        <f t="shared" si="17"/>
        <v>1417.5</v>
      </c>
      <c r="N86" s="47">
        <f t="shared" si="18"/>
        <v>65205</v>
      </c>
      <c r="O86" s="45">
        <v>1</v>
      </c>
      <c r="P86" s="45">
        <v>1</v>
      </c>
      <c r="Q86" s="46">
        <f t="shared" si="14"/>
        <v>1035000</v>
      </c>
      <c r="R86" s="46">
        <f aca="true" t="shared" si="19" ref="R86:R97">Q86*P86*I86</f>
        <v>3105000</v>
      </c>
    </row>
    <row r="87" spans="1:18" s="4" customFormat="1" ht="22.5" customHeight="1">
      <c r="A87" s="39">
        <v>76</v>
      </c>
      <c r="B87" s="42" t="s">
        <v>229</v>
      </c>
      <c r="C87" s="40" t="s">
        <v>683</v>
      </c>
      <c r="D87" s="73" t="s">
        <v>520</v>
      </c>
      <c r="E87" s="73" t="s">
        <v>513</v>
      </c>
      <c r="F87" s="74" t="s">
        <v>140</v>
      </c>
      <c r="G87" s="75" t="s">
        <v>521</v>
      </c>
      <c r="H87" s="71">
        <v>4</v>
      </c>
      <c r="I87" s="44">
        <v>3</v>
      </c>
      <c r="J87" s="72">
        <v>27</v>
      </c>
      <c r="K87" s="46">
        <v>1000</v>
      </c>
      <c r="L87" s="47">
        <f t="shared" si="16"/>
        <v>1350</v>
      </c>
      <c r="M87" s="47">
        <f t="shared" si="17"/>
        <v>1417.5</v>
      </c>
      <c r="N87" s="47">
        <f t="shared" si="18"/>
        <v>65205</v>
      </c>
      <c r="O87" s="45">
        <v>1</v>
      </c>
      <c r="P87" s="45">
        <v>1</v>
      </c>
      <c r="Q87" s="46">
        <f t="shared" si="14"/>
        <v>1035000</v>
      </c>
      <c r="R87" s="46">
        <f t="shared" si="19"/>
        <v>3105000</v>
      </c>
    </row>
    <row r="88" spans="1:18" s="4" customFormat="1" ht="22.5" customHeight="1">
      <c r="A88" s="39">
        <v>77</v>
      </c>
      <c r="B88" s="42" t="s">
        <v>229</v>
      </c>
      <c r="C88" s="40" t="s">
        <v>683</v>
      </c>
      <c r="D88" s="73" t="s">
        <v>581</v>
      </c>
      <c r="E88" s="73" t="s">
        <v>580</v>
      </c>
      <c r="F88" s="74" t="s">
        <v>140</v>
      </c>
      <c r="G88" s="75" t="s">
        <v>582</v>
      </c>
      <c r="H88" s="71">
        <v>4</v>
      </c>
      <c r="I88" s="44">
        <v>2</v>
      </c>
      <c r="J88" s="72">
        <v>27</v>
      </c>
      <c r="K88" s="46">
        <v>1000</v>
      </c>
      <c r="L88" s="47">
        <f t="shared" si="16"/>
        <v>1350</v>
      </c>
      <c r="M88" s="47">
        <f t="shared" si="17"/>
        <v>1417.5</v>
      </c>
      <c r="N88" s="47">
        <f t="shared" si="18"/>
        <v>65205</v>
      </c>
      <c r="O88" s="45">
        <v>1</v>
      </c>
      <c r="P88" s="45">
        <v>1</v>
      </c>
      <c r="Q88" s="46">
        <f t="shared" si="14"/>
        <v>1035000</v>
      </c>
      <c r="R88" s="46">
        <f t="shared" si="19"/>
        <v>2070000</v>
      </c>
    </row>
    <row r="89" spans="1:18" s="4" customFormat="1" ht="22.5" customHeight="1">
      <c r="A89" s="39">
        <v>78</v>
      </c>
      <c r="B89" s="42" t="s">
        <v>228</v>
      </c>
      <c r="C89" s="40" t="s">
        <v>683</v>
      </c>
      <c r="D89" s="73" t="s">
        <v>527</v>
      </c>
      <c r="E89" s="73" t="s">
        <v>528</v>
      </c>
      <c r="F89" s="74" t="s">
        <v>141</v>
      </c>
      <c r="G89" s="75" t="s">
        <v>529</v>
      </c>
      <c r="H89" s="71">
        <v>5</v>
      </c>
      <c r="I89" s="44">
        <v>2</v>
      </c>
      <c r="J89" s="72">
        <v>23</v>
      </c>
      <c r="K89" s="46">
        <v>2500</v>
      </c>
      <c r="L89" s="47">
        <f>J89*K89/5</f>
        <v>11500</v>
      </c>
      <c r="M89" s="47">
        <f>L89*0.15*5.5</f>
        <v>9487.5</v>
      </c>
      <c r="N89" s="47">
        <f>L89*6.6*5.5+M89*2</f>
        <v>436425</v>
      </c>
      <c r="O89" s="45">
        <v>1</v>
      </c>
      <c r="P89" s="45">
        <v>1</v>
      </c>
      <c r="Q89" s="46">
        <f t="shared" si="14"/>
        <v>1035000</v>
      </c>
      <c r="R89" s="46">
        <f t="shared" si="19"/>
        <v>2070000</v>
      </c>
    </row>
    <row r="90" spans="1:18" s="4" customFormat="1" ht="22.5" customHeight="1">
      <c r="A90" s="39">
        <v>79</v>
      </c>
      <c r="B90" s="42" t="s">
        <v>228</v>
      </c>
      <c r="C90" s="40" t="s">
        <v>683</v>
      </c>
      <c r="D90" s="73" t="s">
        <v>531</v>
      </c>
      <c r="E90" s="73" t="s">
        <v>532</v>
      </c>
      <c r="F90" s="74" t="s">
        <v>144</v>
      </c>
      <c r="G90" s="75" t="s">
        <v>533</v>
      </c>
      <c r="H90" s="71">
        <v>2</v>
      </c>
      <c r="I90" s="44">
        <v>1</v>
      </c>
      <c r="J90" s="72">
        <v>7</v>
      </c>
      <c r="K90" s="46">
        <v>1000</v>
      </c>
      <c r="L90" s="47">
        <f>J90*K90/5</f>
        <v>1400</v>
      </c>
      <c r="M90" s="47">
        <f>L90*0.15*5.5</f>
        <v>1155</v>
      </c>
      <c r="N90" s="47">
        <f>L90*6.6*5.5+M90*2</f>
        <v>53130</v>
      </c>
      <c r="O90" s="45">
        <v>1</v>
      </c>
      <c r="P90" s="45">
        <v>1</v>
      </c>
      <c r="Q90" s="46">
        <f t="shared" si="14"/>
        <v>1035000</v>
      </c>
      <c r="R90" s="46">
        <f t="shared" si="19"/>
        <v>1035000</v>
      </c>
    </row>
    <row r="91" spans="1:18" s="4" customFormat="1" ht="22.5" customHeight="1">
      <c r="A91" s="39">
        <v>80</v>
      </c>
      <c r="B91" s="42" t="s">
        <v>229</v>
      </c>
      <c r="C91" s="40" t="s">
        <v>683</v>
      </c>
      <c r="D91" s="60" t="s">
        <v>535</v>
      </c>
      <c r="E91" s="64" t="s">
        <v>542</v>
      </c>
      <c r="F91" s="74" t="s">
        <v>141</v>
      </c>
      <c r="G91" s="75" t="s">
        <v>543</v>
      </c>
      <c r="H91" s="71">
        <v>6</v>
      </c>
      <c r="I91" s="44">
        <v>4</v>
      </c>
      <c r="J91" s="72">
        <v>37</v>
      </c>
      <c r="K91" s="46">
        <v>1200</v>
      </c>
      <c r="L91" s="47">
        <f aca="true" t="shared" si="20" ref="L91:L97">J91*K91*5/100</f>
        <v>2220</v>
      </c>
      <c r="M91" s="47">
        <f aca="true" t="shared" si="21" ref="M91:M97">L91*0.15*7</f>
        <v>2331</v>
      </c>
      <c r="N91" s="47">
        <f aca="true" t="shared" si="22" ref="N91:N97">L91*6.6*7+M91*2</f>
        <v>107226</v>
      </c>
      <c r="O91" s="45">
        <v>1</v>
      </c>
      <c r="P91" s="45">
        <v>1</v>
      </c>
      <c r="Q91" s="46">
        <f t="shared" si="14"/>
        <v>1035000</v>
      </c>
      <c r="R91" s="46">
        <f t="shared" si="19"/>
        <v>4140000</v>
      </c>
    </row>
    <row r="92" spans="1:18" s="4" customFormat="1" ht="22.5" customHeight="1">
      <c r="A92" s="39">
        <v>81</v>
      </c>
      <c r="B92" s="42" t="s">
        <v>229</v>
      </c>
      <c r="C92" s="40" t="s">
        <v>683</v>
      </c>
      <c r="D92" s="60" t="s">
        <v>536</v>
      </c>
      <c r="E92" s="64" t="s">
        <v>542</v>
      </c>
      <c r="F92" s="74" t="s">
        <v>141</v>
      </c>
      <c r="G92" s="75" t="s">
        <v>543</v>
      </c>
      <c r="H92" s="71">
        <v>5</v>
      </c>
      <c r="I92" s="44">
        <v>4</v>
      </c>
      <c r="J92" s="72">
        <v>37</v>
      </c>
      <c r="K92" s="46">
        <v>1200</v>
      </c>
      <c r="L92" s="47">
        <f t="shared" si="20"/>
        <v>2220</v>
      </c>
      <c r="M92" s="47">
        <f t="shared" si="21"/>
        <v>2331</v>
      </c>
      <c r="N92" s="47">
        <f t="shared" si="22"/>
        <v>107226</v>
      </c>
      <c r="O92" s="45">
        <v>1</v>
      </c>
      <c r="P92" s="45">
        <v>1</v>
      </c>
      <c r="Q92" s="46">
        <f t="shared" si="14"/>
        <v>1035000</v>
      </c>
      <c r="R92" s="46">
        <f t="shared" si="19"/>
        <v>4140000</v>
      </c>
    </row>
    <row r="93" spans="1:18" s="4" customFormat="1" ht="22.5" customHeight="1">
      <c r="A93" s="39">
        <v>82</v>
      </c>
      <c r="B93" s="42" t="s">
        <v>229</v>
      </c>
      <c r="C93" s="40" t="s">
        <v>683</v>
      </c>
      <c r="D93" s="60" t="s">
        <v>537</v>
      </c>
      <c r="E93" s="64" t="s">
        <v>542</v>
      </c>
      <c r="F93" s="74" t="s">
        <v>141</v>
      </c>
      <c r="G93" s="75" t="s">
        <v>543</v>
      </c>
      <c r="H93" s="71">
        <v>6</v>
      </c>
      <c r="I93" s="44">
        <v>4</v>
      </c>
      <c r="J93" s="72">
        <v>37</v>
      </c>
      <c r="K93" s="46">
        <v>1200</v>
      </c>
      <c r="L93" s="47">
        <f t="shared" si="20"/>
        <v>2220</v>
      </c>
      <c r="M93" s="47">
        <f t="shared" si="21"/>
        <v>2331</v>
      </c>
      <c r="N93" s="47">
        <f t="shared" si="22"/>
        <v>107226</v>
      </c>
      <c r="O93" s="45">
        <v>1</v>
      </c>
      <c r="P93" s="45">
        <v>1</v>
      </c>
      <c r="Q93" s="46">
        <f t="shared" si="14"/>
        <v>1035000</v>
      </c>
      <c r="R93" s="46">
        <f t="shared" si="19"/>
        <v>4140000</v>
      </c>
    </row>
    <row r="94" spans="1:18" s="4" customFormat="1" ht="22.5" customHeight="1">
      <c r="A94" s="39">
        <v>83</v>
      </c>
      <c r="B94" s="42" t="s">
        <v>229</v>
      </c>
      <c r="C94" s="40" t="s">
        <v>683</v>
      </c>
      <c r="D94" s="60" t="s">
        <v>538</v>
      </c>
      <c r="E94" s="64" t="s">
        <v>542</v>
      </c>
      <c r="F94" s="74" t="s">
        <v>141</v>
      </c>
      <c r="G94" s="75" t="s">
        <v>543</v>
      </c>
      <c r="H94" s="71">
        <v>5</v>
      </c>
      <c r="I94" s="44">
        <v>4</v>
      </c>
      <c r="J94" s="72">
        <v>37</v>
      </c>
      <c r="K94" s="46">
        <v>1200</v>
      </c>
      <c r="L94" s="47">
        <f t="shared" si="20"/>
        <v>2220</v>
      </c>
      <c r="M94" s="47">
        <f t="shared" si="21"/>
        <v>2331</v>
      </c>
      <c r="N94" s="47">
        <f t="shared" si="22"/>
        <v>107226</v>
      </c>
      <c r="O94" s="45">
        <v>1</v>
      </c>
      <c r="P94" s="45">
        <v>1</v>
      </c>
      <c r="Q94" s="46">
        <f t="shared" si="14"/>
        <v>1035000</v>
      </c>
      <c r="R94" s="46">
        <f t="shared" si="19"/>
        <v>4140000</v>
      </c>
    </row>
    <row r="95" spans="1:18" s="4" customFormat="1" ht="22.5" customHeight="1">
      <c r="A95" s="39">
        <v>84</v>
      </c>
      <c r="B95" s="42" t="s">
        <v>229</v>
      </c>
      <c r="C95" s="40" t="s">
        <v>683</v>
      </c>
      <c r="D95" s="60" t="s">
        <v>539</v>
      </c>
      <c r="E95" s="64" t="s">
        <v>542</v>
      </c>
      <c r="F95" s="74" t="s">
        <v>141</v>
      </c>
      <c r="G95" s="75" t="s">
        <v>543</v>
      </c>
      <c r="H95" s="71">
        <v>5</v>
      </c>
      <c r="I95" s="44">
        <v>4</v>
      </c>
      <c r="J95" s="72">
        <v>39</v>
      </c>
      <c r="K95" s="46">
        <v>1200</v>
      </c>
      <c r="L95" s="47">
        <f t="shared" si="20"/>
        <v>2340</v>
      </c>
      <c r="M95" s="47">
        <f t="shared" si="21"/>
        <v>2457</v>
      </c>
      <c r="N95" s="47">
        <f t="shared" si="22"/>
        <v>113022</v>
      </c>
      <c r="O95" s="45">
        <v>1</v>
      </c>
      <c r="P95" s="45">
        <v>1</v>
      </c>
      <c r="Q95" s="46">
        <f t="shared" si="14"/>
        <v>1035000</v>
      </c>
      <c r="R95" s="46">
        <f t="shared" si="19"/>
        <v>4140000</v>
      </c>
    </row>
    <row r="96" spans="1:18" s="4" customFormat="1" ht="22.5" customHeight="1">
      <c r="A96" s="39">
        <v>85</v>
      </c>
      <c r="B96" s="42" t="s">
        <v>229</v>
      </c>
      <c r="C96" s="40" t="s">
        <v>683</v>
      </c>
      <c r="D96" s="60" t="s">
        <v>540</v>
      </c>
      <c r="E96" s="64" t="s">
        <v>542</v>
      </c>
      <c r="F96" s="74" t="s">
        <v>141</v>
      </c>
      <c r="G96" s="75" t="s">
        <v>543</v>
      </c>
      <c r="H96" s="71">
        <v>5</v>
      </c>
      <c r="I96" s="44">
        <v>4</v>
      </c>
      <c r="J96" s="72">
        <v>39</v>
      </c>
      <c r="K96" s="46">
        <v>1200</v>
      </c>
      <c r="L96" s="47">
        <f t="shared" si="20"/>
        <v>2340</v>
      </c>
      <c r="M96" s="47">
        <f t="shared" si="21"/>
        <v>2457</v>
      </c>
      <c r="N96" s="47">
        <f t="shared" si="22"/>
        <v>113022</v>
      </c>
      <c r="O96" s="45">
        <v>1</v>
      </c>
      <c r="P96" s="45">
        <v>1</v>
      </c>
      <c r="Q96" s="46">
        <f t="shared" si="14"/>
        <v>1035000</v>
      </c>
      <c r="R96" s="46">
        <f t="shared" si="19"/>
        <v>4140000</v>
      </c>
    </row>
    <row r="97" spans="1:18" s="4" customFormat="1" ht="22.5" customHeight="1">
      <c r="A97" s="39">
        <v>86</v>
      </c>
      <c r="B97" s="42" t="s">
        <v>229</v>
      </c>
      <c r="C97" s="40" t="s">
        <v>683</v>
      </c>
      <c r="D97" s="60" t="s">
        <v>541</v>
      </c>
      <c r="E97" s="64" t="s">
        <v>542</v>
      </c>
      <c r="F97" s="74" t="s">
        <v>141</v>
      </c>
      <c r="G97" s="75" t="s">
        <v>543</v>
      </c>
      <c r="H97" s="71">
        <v>5</v>
      </c>
      <c r="I97" s="44">
        <v>4</v>
      </c>
      <c r="J97" s="72">
        <v>39</v>
      </c>
      <c r="K97" s="46">
        <v>1200</v>
      </c>
      <c r="L97" s="47">
        <f t="shared" si="20"/>
        <v>2340</v>
      </c>
      <c r="M97" s="47">
        <f t="shared" si="21"/>
        <v>2457</v>
      </c>
      <c r="N97" s="47">
        <f t="shared" si="22"/>
        <v>113022</v>
      </c>
      <c r="O97" s="45">
        <v>1</v>
      </c>
      <c r="P97" s="45">
        <v>1</v>
      </c>
      <c r="Q97" s="46">
        <f t="shared" si="14"/>
        <v>1035000</v>
      </c>
      <c r="R97" s="46">
        <f t="shared" si="19"/>
        <v>4140000</v>
      </c>
    </row>
    <row r="98" spans="1:18" s="4" customFormat="1" ht="22.5" customHeight="1">
      <c r="A98" s="39">
        <v>87</v>
      </c>
      <c r="B98" s="42" t="s">
        <v>229</v>
      </c>
      <c r="C98" s="40" t="s">
        <v>683</v>
      </c>
      <c r="D98" s="60" t="s">
        <v>567</v>
      </c>
      <c r="E98" s="64" t="s">
        <v>568</v>
      </c>
      <c r="F98" s="74" t="s">
        <v>148</v>
      </c>
      <c r="G98" s="75" t="s">
        <v>579</v>
      </c>
      <c r="H98" s="71">
        <v>3</v>
      </c>
      <c r="I98" s="44">
        <v>2</v>
      </c>
      <c r="J98" s="72">
        <v>29</v>
      </c>
      <c r="K98" s="46">
        <v>1000</v>
      </c>
      <c r="L98" s="47">
        <f aca="true" t="shared" si="23" ref="L98:L106">J98*K98*5/100</f>
        <v>1450</v>
      </c>
      <c r="M98" s="47">
        <f aca="true" t="shared" si="24" ref="M98:M106">L98*0.15*7</f>
        <v>1522.5</v>
      </c>
      <c r="N98" s="47">
        <f aca="true" t="shared" si="25" ref="N98:N106">L98*6.6*7+M98*2</f>
        <v>70035</v>
      </c>
      <c r="O98" s="45">
        <v>1</v>
      </c>
      <c r="P98" s="45">
        <v>1</v>
      </c>
      <c r="Q98" s="46">
        <f t="shared" si="14"/>
        <v>1035000</v>
      </c>
      <c r="R98" s="46">
        <f aca="true" t="shared" si="26" ref="R98:R117">Q98*P98*I98</f>
        <v>2070000</v>
      </c>
    </row>
    <row r="99" spans="1:18" s="4" customFormat="1" ht="22.5" customHeight="1">
      <c r="A99" s="39">
        <v>88</v>
      </c>
      <c r="B99" s="42" t="s">
        <v>229</v>
      </c>
      <c r="C99" s="40" t="s">
        <v>683</v>
      </c>
      <c r="D99" s="60" t="s">
        <v>569</v>
      </c>
      <c r="E99" s="64" t="s">
        <v>570</v>
      </c>
      <c r="F99" s="74" t="s">
        <v>148</v>
      </c>
      <c r="G99" s="75" t="s">
        <v>579</v>
      </c>
      <c r="H99" s="71">
        <v>3</v>
      </c>
      <c r="I99" s="44">
        <v>2</v>
      </c>
      <c r="J99" s="72">
        <v>29</v>
      </c>
      <c r="K99" s="46">
        <v>1000</v>
      </c>
      <c r="L99" s="47">
        <f t="shared" si="23"/>
        <v>1450</v>
      </c>
      <c r="M99" s="47">
        <f t="shared" si="24"/>
        <v>1522.5</v>
      </c>
      <c r="N99" s="47">
        <f t="shared" si="25"/>
        <v>70035</v>
      </c>
      <c r="O99" s="45">
        <v>1</v>
      </c>
      <c r="P99" s="45">
        <v>1</v>
      </c>
      <c r="Q99" s="46">
        <f t="shared" si="14"/>
        <v>1035000</v>
      </c>
      <c r="R99" s="46">
        <f t="shared" si="26"/>
        <v>2070000</v>
      </c>
    </row>
    <row r="100" spans="1:18" s="4" customFormat="1" ht="22.5" customHeight="1">
      <c r="A100" s="39">
        <v>89</v>
      </c>
      <c r="B100" s="42" t="s">
        <v>229</v>
      </c>
      <c r="C100" s="40" t="s">
        <v>683</v>
      </c>
      <c r="D100" s="60" t="s">
        <v>571</v>
      </c>
      <c r="E100" s="64" t="s">
        <v>572</v>
      </c>
      <c r="F100" s="74" t="s">
        <v>148</v>
      </c>
      <c r="G100" s="75"/>
      <c r="H100" s="71">
        <v>4</v>
      </c>
      <c r="I100" s="44">
        <v>2</v>
      </c>
      <c r="J100" s="72">
        <v>29</v>
      </c>
      <c r="K100" s="46">
        <v>1000</v>
      </c>
      <c r="L100" s="47">
        <f t="shared" si="23"/>
        <v>1450</v>
      </c>
      <c r="M100" s="47">
        <f t="shared" si="24"/>
        <v>1522.5</v>
      </c>
      <c r="N100" s="47">
        <f t="shared" si="25"/>
        <v>70035</v>
      </c>
      <c r="O100" s="45">
        <v>1</v>
      </c>
      <c r="P100" s="45">
        <v>1</v>
      </c>
      <c r="Q100" s="46">
        <f t="shared" si="14"/>
        <v>1035000</v>
      </c>
      <c r="R100" s="46">
        <f t="shared" si="26"/>
        <v>2070000</v>
      </c>
    </row>
    <row r="101" spans="1:18" s="4" customFormat="1" ht="22.5" customHeight="1">
      <c r="A101" s="39">
        <v>90</v>
      </c>
      <c r="B101" s="42" t="s">
        <v>229</v>
      </c>
      <c r="C101" s="40" t="s">
        <v>683</v>
      </c>
      <c r="D101" s="60" t="s">
        <v>573</v>
      </c>
      <c r="E101" s="64" t="s">
        <v>574</v>
      </c>
      <c r="F101" s="74" t="s">
        <v>148</v>
      </c>
      <c r="G101" s="75"/>
      <c r="H101" s="71">
        <v>4</v>
      </c>
      <c r="I101" s="44">
        <v>2</v>
      </c>
      <c r="J101" s="72">
        <v>29</v>
      </c>
      <c r="K101" s="46">
        <v>1000</v>
      </c>
      <c r="L101" s="47">
        <f t="shared" si="23"/>
        <v>1450</v>
      </c>
      <c r="M101" s="47">
        <f t="shared" si="24"/>
        <v>1522.5</v>
      </c>
      <c r="N101" s="47">
        <f t="shared" si="25"/>
        <v>70035</v>
      </c>
      <c r="O101" s="45">
        <v>1</v>
      </c>
      <c r="P101" s="45">
        <v>1</v>
      </c>
      <c r="Q101" s="46">
        <f t="shared" si="14"/>
        <v>1035000</v>
      </c>
      <c r="R101" s="46">
        <f t="shared" si="26"/>
        <v>2070000</v>
      </c>
    </row>
    <row r="102" spans="1:18" s="4" customFormat="1" ht="22.5" customHeight="1">
      <c r="A102" s="39">
        <v>91</v>
      </c>
      <c r="B102" s="42" t="s">
        <v>229</v>
      </c>
      <c r="C102" s="40" t="s">
        <v>683</v>
      </c>
      <c r="D102" s="60" t="s">
        <v>575</v>
      </c>
      <c r="E102" s="64" t="s">
        <v>576</v>
      </c>
      <c r="F102" s="74" t="s">
        <v>148</v>
      </c>
      <c r="G102" s="75"/>
      <c r="H102" s="71">
        <v>4</v>
      </c>
      <c r="I102" s="44">
        <v>2</v>
      </c>
      <c r="J102" s="72">
        <v>29</v>
      </c>
      <c r="K102" s="46">
        <v>1000</v>
      </c>
      <c r="L102" s="47">
        <f t="shared" si="23"/>
        <v>1450</v>
      </c>
      <c r="M102" s="47">
        <f t="shared" si="24"/>
        <v>1522.5</v>
      </c>
      <c r="N102" s="47">
        <f t="shared" si="25"/>
        <v>70035</v>
      </c>
      <c r="O102" s="45">
        <v>1</v>
      </c>
      <c r="P102" s="45">
        <v>1</v>
      </c>
      <c r="Q102" s="46">
        <f t="shared" si="14"/>
        <v>1035000</v>
      </c>
      <c r="R102" s="46">
        <f t="shared" si="26"/>
        <v>2070000</v>
      </c>
    </row>
    <row r="103" spans="1:18" s="4" customFormat="1" ht="22.5" customHeight="1">
      <c r="A103" s="39">
        <v>92</v>
      </c>
      <c r="B103" s="42" t="s">
        <v>229</v>
      </c>
      <c r="C103" s="40" t="s">
        <v>683</v>
      </c>
      <c r="D103" s="60" t="s">
        <v>577</v>
      </c>
      <c r="E103" s="64" t="s">
        <v>578</v>
      </c>
      <c r="F103" s="74" t="s">
        <v>148</v>
      </c>
      <c r="G103" s="75"/>
      <c r="H103" s="71">
        <v>4</v>
      </c>
      <c r="I103" s="44">
        <v>2</v>
      </c>
      <c r="J103" s="72">
        <v>29</v>
      </c>
      <c r="K103" s="46">
        <v>1000</v>
      </c>
      <c r="L103" s="47">
        <f t="shared" si="23"/>
        <v>1450</v>
      </c>
      <c r="M103" s="47">
        <f t="shared" si="24"/>
        <v>1522.5</v>
      </c>
      <c r="N103" s="47">
        <f t="shared" si="25"/>
        <v>70035</v>
      </c>
      <c r="O103" s="45">
        <v>1</v>
      </c>
      <c r="P103" s="45">
        <v>1</v>
      </c>
      <c r="Q103" s="46">
        <f t="shared" si="14"/>
        <v>1035000</v>
      </c>
      <c r="R103" s="46">
        <f t="shared" si="26"/>
        <v>2070000</v>
      </c>
    </row>
    <row r="104" spans="1:18" s="4" customFormat="1" ht="22.5" customHeight="1">
      <c r="A104" s="39">
        <v>93</v>
      </c>
      <c r="B104" s="42" t="s">
        <v>228</v>
      </c>
      <c r="C104" s="40" t="s">
        <v>683</v>
      </c>
      <c r="D104" s="60" t="s">
        <v>595</v>
      </c>
      <c r="E104" s="64" t="s">
        <v>596</v>
      </c>
      <c r="F104" s="74" t="s">
        <v>140</v>
      </c>
      <c r="G104" s="75" t="s">
        <v>579</v>
      </c>
      <c r="H104" s="71">
        <v>3</v>
      </c>
      <c r="I104" s="44">
        <v>2</v>
      </c>
      <c r="J104" s="72">
        <v>6</v>
      </c>
      <c r="K104" s="46">
        <v>1000</v>
      </c>
      <c r="L104" s="47">
        <f>J104*K104/5</f>
        <v>1200</v>
      </c>
      <c r="M104" s="47">
        <f>L104*0.15*5.5</f>
        <v>990</v>
      </c>
      <c r="N104" s="47">
        <f>L104*6.6*5.5+M104*2</f>
        <v>45540</v>
      </c>
      <c r="O104" s="45">
        <v>1</v>
      </c>
      <c r="P104" s="45">
        <v>1</v>
      </c>
      <c r="Q104" s="46">
        <f t="shared" si="14"/>
        <v>1035000</v>
      </c>
      <c r="R104" s="46">
        <f t="shared" si="26"/>
        <v>2070000</v>
      </c>
    </row>
    <row r="105" spans="1:18" s="4" customFormat="1" ht="22.5" customHeight="1">
      <c r="A105" s="39">
        <v>94</v>
      </c>
      <c r="B105" s="42" t="s">
        <v>229</v>
      </c>
      <c r="C105" s="40" t="s">
        <v>683</v>
      </c>
      <c r="D105" s="60" t="s">
        <v>597</v>
      </c>
      <c r="E105" s="64" t="s">
        <v>596</v>
      </c>
      <c r="F105" s="74" t="s">
        <v>140</v>
      </c>
      <c r="G105" s="75"/>
      <c r="H105" s="71">
        <v>2</v>
      </c>
      <c r="I105" s="44">
        <v>1</v>
      </c>
      <c r="J105" s="72">
        <v>20</v>
      </c>
      <c r="K105" s="46">
        <v>1000</v>
      </c>
      <c r="L105" s="47">
        <f t="shared" si="23"/>
        <v>1000</v>
      </c>
      <c r="M105" s="47">
        <f t="shared" si="24"/>
        <v>1050</v>
      </c>
      <c r="N105" s="47">
        <f t="shared" si="25"/>
        <v>48300</v>
      </c>
      <c r="O105" s="45">
        <v>1</v>
      </c>
      <c r="P105" s="45">
        <v>1</v>
      </c>
      <c r="Q105" s="46">
        <f t="shared" si="14"/>
        <v>1035000</v>
      </c>
      <c r="R105" s="46">
        <f t="shared" si="26"/>
        <v>1035000</v>
      </c>
    </row>
    <row r="106" spans="1:18" s="4" customFormat="1" ht="22.5" customHeight="1">
      <c r="A106" s="39">
        <v>95</v>
      </c>
      <c r="B106" s="42" t="s">
        <v>229</v>
      </c>
      <c r="C106" s="40" t="s">
        <v>683</v>
      </c>
      <c r="D106" s="60" t="s">
        <v>598</v>
      </c>
      <c r="E106" s="64" t="s">
        <v>596</v>
      </c>
      <c r="F106" s="74" t="s">
        <v>140</v>
      </c>
      <c r="G106" s="75"/>
      <c r="H106" s="71">
        <v>2</v>
      </c>
      <c r="I106" s="44">
        <v>1</v>
      </c>
      <c r="J106" s="72">
        <v>20</v>
      </c>
      <c r="K106" s="46">
        <v>1000</v>
      </c>
      <c r="L106" s="47">
        <f t="shared" si="23"/>
        <v>1000</v>
      </c>
      <c r="M106" s="47">
        <f t="shared" si="24"/>
        <v>1050</v>
      </c>
      <c r="N106" s="47">
        <f t="shared" si="25"/>
        <v>48300</v>
      </c>
      <c r="O106" s="45">
        <v>1</v>
      </c>
      <c r="P106" s="45">
        <v>1</v>
      </c>
      <c r="Q106" s="46">
        <f t="shared" si="14"/>
        <v>1035000</v>
      </c>
      <c r="R106" s="46">
        <f t="shared" si="26"/>
        <v>1035000</v>
      </c>
    </row>
    <row r="107" spans="1:18" s="4" customFormat="1" ht="22.5" customHeight="1">
      <c r="A107" s="39">
        <v>96</v>
      </c>
      <c r="B107" s="42" t="s">
        <v>229</v>
      </c>
      <c r="C107" s="40" t="s">
        <v>683</v>
      </c>
      <c r="D107" s="60" t="s">
        <v>631</v>
      </c>
      <c r="E107" s="64" t="s">
        <v>600</v>
      </c>
      <c r="F107" s="74" t="s">
        <v>260</v>
      </c>
      <c r="G107" s="75" t="s">
        <v>458</v>
      </c>
      <c r="H107" s="77">
        <v>5</v>
      </c>
      <c r="I107" s="44">
        <v>2</v>
      </c>
      <c r="J107" s="72">
        <v>28</v>
      </c>
      <c r="K107" s="46">
        <v>1000</v>
      </c>
      <c r="L107" s="47">
        <f aca="true" t="shared" si="27" ref="L107:L114">J107*K107*5/100</f>
        <v>1400</v>
      </c>
      <c r="M107" s="47">
        <f aca="true" t="shared" si="28" ref="M107:M114">L107*0.15*7</f>
        <v>1470</v>
      </c>
      <c r="N107" s="47">
        <f aca="true" t="shared" si="29" ref="N107:N114">L107*6.6*7+M107*2</f>
        <v>67620</v>
      </c>
      <c r="O107" s="45">
        <v>1</v>
      </c>
      <c r="P107" s="45">
        <v>1</v>
      </c>
      <c r="Q107" s="46">
        <f aca="true" t="shared" si="30" ref="Q107:Q117">45*$Q$10*P107*O107</f>
        <v>1035000</v>
      </c>
      <c r="R107" s="46">
        <f aca="true" t="shared" si="31" ref="R107:R114">Q107*P107*I107</f>
        <v>2070000</v>
      </c>
    </row>
    <row r="108" spans="1:18" s="4" customFormat="1" ht="22.5" customHeight="1">
      <c r="A108" s="39">
        <v>97</v>
      </c>
      <c r="B108" s="42" t="s">
        <v>229</v>
      </c>
      <c r="C108" s="40" t="s">
        <v>683</v>
      </c>
      <c r="D108" s="60" t="s">
        <v>648</v>
      </c>
      <c r="E108" s="64" t="s">
        <v>600</v>
      </c>
      <c r="F108" s="74" t="s">
        <v>260</v>
      </c>
      <c r="G108" s="75" t="s">
        <v>458</v>
      </c>
      <c r="H108" s="77">
        <v>5</v>
      </c>
      <c r="I108" s="44">
        <v>2</v>
      </c>
      <c r="J108" s="72">
        <v>35</v>
      </c>
      <c r="K108" s="46">
        <v>1000</v>
      </c>
      <c r="L108" s="47">
        <f t="shared" si="27"/>
        <v>1750</v>
      </c>
      <c r="M108" s="47">
        <f t="shared" si="28"/>
        <v>1837.5</v>
      </c>
      <c r="N108" s="47">
        <f t="shared" si="29"/>
        <v>84525</v>
      </c>
      <c r="O108" s="45">
        <v>1</v>
      </c>
      <c r="P108" s="45">
        <v>1</v>
      </c>
      <c r="Q108" s="46">
        <f t="shared" si="30"/>
        <v>1035000</v>
      </c>
      <c r="R108" s="46">
        <f t="shared" si="31"/>
        <v>2070000</v>
      </c>
    </row>
    <row r="109" spans="1:18" s="4" customFormat="1" ht="22.5" customHeight="1">
      <c r="A109" s="39">
        <v>98</v>
      </c>
      <c r="B109" s="42" t="s">
        <v>229</v>
      </c>
      <c r="C109" s="40" t="s">
        <v>683</v>
      </c>
      <c r="D109" s="60" t="s">
        <v>649</v>
      </c>
      <c r="E109" s="64" t="s">
        <v>600</v>
      </c>
      <c r="F109" s="74" t="s">
        <v>260</v>
      </c>
      <c r="G109" s="75" t="s">
        <v>458</v>
      </c>
      <c r="H109" s="77">
        <v>5</v>
      </c>
      <c r="I109" s="44">
        <v>2</v>
      </c>
      <c r="J109" s="72">
        <v>35</v>
      </c>
      <c r="K109" s="46">
        <v>1000</v>
      </c>
      <c r="L109" s="47">
        <f t="shared" si="27"/>
        <v>1750</v>
      </c>
      <c r="M109" s="47">
        <f t="shared" si="28"/>
        <v>1837.5</v>
      </c>
      <c r="N109" s="47">
        <f t="shared" si="29"/>
        <v>84525</v>
      </c>
      <c r="O109" s="45">
        <v>1</v>
      </c>
      <c r="P109" s="45">
        <v>1</v>
      </c>
      <c r="Q109" s="46">
        <f t="shared" si="30"/>
        <v>1035000</v>
      </c>
      <c r="R109" s="46">
        <f t="shared" si="31"/>
        <v>2070000</v>
      </c>
    </row>
    <row r="110" spans="1:18" s="4" customFormat="1" ht="22.5" customHeight="1">
      <c r="A110" s="39">
        <v>99</v>
      </c>
      <c r="B110" s="42" t="s">
        <v>228</v>
      </c>
      <c r="C110" s="40" t="s">
        <v>683</v>
      </c>
      <c r="D110" s="60" t="s">
        <v>627</v>
      </c>
      <c r="E110" s="64" t="s">
        <v>628</v>
      </c>
      <c r="F110" s="74" t="s">
        <v>260</v>
      </c>
      <c r="G110" s="75" t="s">
        <v>630</v>
      </c>
      <c r="H110" s="77">
        <v>2</v>
      </c>
      <c r="I110" s="44">
        <v>2</v>
      </c>
      <c r="J110" s="72">
        <v>28</v>
      </c>
      <c r="K110" s="46">
        <v>2001</v>
      </c>
      <c r="L110" s="47">
        <f>J110*K110/5</f>
        <v>11205.6</v>
      </c>
      <c r="M110" s="47">
        <f>L110*0.15*5.5</f>
        <v>9244.619999999999</v>
      </c>
      <c r="N110" s="47">
        <f>L110*6.6*5.5+M110*2</f>
        <v>425252.51999999996</v>
      </c>
      <c r="O110" s="45">
        <v>1</v>
      </c>
      <c r="P110" s="45">
        <v>1</v>
      </c>
      <c r="Q110" s="46">
        <f>45*$Q$10*P110*O110</f>
        <v>1035000</v>
      </c>
      <c r="R110" s="46">
        <f>Q110*P110*I110</f>
        <v>2070000</v>
      </c>
    </row>
    <row r="111" spans="1:18" s="4" customFormat="1" ht="22.5" customHeight="1">
      <c r="A111" s="39">
        <v>100</v>
      </c>
      <c r="B111" s="42" t="s">
        <v>228</v>
      </c>
      <c r="C111" s="40" t="s">
        <v>683</v>
      </c>
      <c r="D111" s="60" t="s">
        <v>629</v>
      </c>
      <c r="E111" s="64" t="s">
        <v>628</v>
      </c>
      <c r="F111" s="74" t="s">
        <v>260</v>
      </c>
      <c r="G111" s="75" t="s">
        <v>630</v>
      </c>
      <c r="H111" s="77">
        <v>5</v>
      </c>
      <c r="I111" s="44">
        <v>2</v>
      </c>
      <c r="J111" s="72">
        <v>28</v>
      </c>
      <c r="K111" s="46">
        <v>2002</v>
      </c>
      <c r="L111" s="47">
        <f>J111*K111/5</f>
        <v>11211.2</v>
      </c>
      <c r="M111" s="47">
        <f>L111*0.15*5.5</f>
        <v>9249.24</v>
      </c>
      <c r="N111" s="47">
        <f>L111*6.6*5.5+M111*2</f>
        <v>425465.04</v>
      </c>
      <c r="O111" s="45">
        <v>1</v>
      </c>
      <c r="P111" s="45">
        <v>1</v>
      </c>
      <c r="Q111" s="46">
        <f>45*$Q$10*P111*O111</f>
        <v>1035000</v>
      </c>
      <c r="R111" s="46">
        <f>Q111*P111*I111</f>
        <v>2070000</v>
      </c>
    </row>
    <row r="112" spans="1:18" s="4" customFormat="1" ht="22.5" customHeight="1">
      <c r="A112" s="39">
        <v>101</v>
      </c>
      <c r="B112" s="42" t="s">
        <v>229</v>
      </c>
      <c r="C112" s="40" t="s">
        <v>683</v>
      </c>
      <c r="D112" s="60" t="s">
        <v>650</v>
      </c>
      <c r="E112" s="64" t="s">
        <v>600</v>
      </c>
      <c r="F112" s="74" t="s">
        <v>260</v>
      </c>
      <c r="G112" s="75" t="s">
        <v>458</v>
      </c>
      <c r="H112" s="77">
        <v>5</v>
      </c>
      <c r="I112" s="44">
        <v>2</v>
      </c>
      <c r="J112" s="72">
        <v>35</v>
      </c>
      <c r="K112" s="46">
        <v>1000</v>
      </c>
      <c r="L112" s="47">
        <f t="shared" si="27"/>
        <v>1750</v>
      </c>
      <c r="M112" s="47">
        <f t="shared" si="28"/>
        <v>1837.5</v>
      </c>
      <c r="N112" s="47">
        <f t="shared" si="29"/>
        <v>84525</v>
      </c>
      <c r="O112" s="45">
        <v>1</v>
      </c>
      <c r="P112" s="45">
        <v>1</v>
      </c>
      <c r="Q112" s="46">
        <f t="shared" si="30"/>
        <v>1035000</v>
      </c>
      <c r="R112" s="46">
        <f t="shared" si="31"/>
        <v>2070000</v>
      </c>
    </row>
    <row r="113" spans="1:18" s="4" customFormat="1" ht="22.5" customHeight="1">
      <c r="A113" s="39">
        <v>102</v>
      </c>
      <c r="B113" s="42" t="s">
        <v>229</v>
      </c>
      <c r="C113" s="40" t="s">
        <v>683</v>
      </c>
      <c r="D113" s="60" t="s">
        <v>651</v>
      </c>
      <c r="E113" s="64" t="s">
        <v>600</v>
      </c>
      <c r="F113" s="74" t="s">
        <v>260</v>
      </c>
      <c r="G113" s="75" t="s">
        <v>458</v>
      </c>
      <c r="H113" s="77">
        <v>5</v>
      </c>
      <c r="I113" s="44">
        <v>2</v>
      </c>
      <c r="J113" s="72">
        <v>35</v>
      </c>
      <c r="K113" s="46">
        <v>1000</v>
      </c>
      <c r="L113" s="47">
        <f t="shared" si="27"/>
        <v>1750</v>
      </c>
      <c r="M113" s="47">
        <f t="shared" si="28"/>
        <v>1837.5</v>
      </c>
      <c r="N113" s="47">
        <f t="shared" si="29"/>
        <v>84525</v>
      </c>
      <c r="O113" s="45">
        <v>1</v>
      </c>
      <c r="P113" s="45">
        <v>1</v>
      </c>
      <c r="Q113" s="46">
        <f t="shared" si="30"/>
        <v>1035000</v>
      </c>
      <c r="R113" s="46">
        <f t="shared" si="31"/>
        <v>2070000</v>
      </c>
    </row>
    <row r="114" spans="1:18" s="4" customFormat="1" ht="22.5" customHeight="1">
      <c r="A114" s="39">
        <v>103</v>
      </c>
      <c r="B114" s="42" t="s">
        <v>229</v>
      </c>
      <c r="C114" s="40" t="s">
        <v>683</v>
      </c>
      <c r="D114" s="60" t="s">
        <v>599</v>
      </c>
      <c r="E114" s="64" t="s">
        <v>600</v>
      </c>
      <c r="F114" s="74" t="s">
        <v>260</v>
      </c>
      <c r="G114" s="75" t="s">
        <v>458</v>
      </c>
      <c r="H114" s="77">
        <v>5</v>
      </c>
      <c r="I114" s="44">
        <v>2</v>
      </c>
      <c r="J114" s="72">
        <v>28</v>
      </c>
      <c r="K114" s="46">
        <v>1000</v>
      </c>
      <c r="L114" s="47">
        <f t="shared" si="27"/>
        <v>1400</v>
      </c>
      <c r="M114" s="47">
        <f t="shared" si="28"/>
        <v>1470</v>
      </c>
      <c r="N114" s="47">
        <f t="shared" si="29"/>
        <v>67620</v>
      </c>
      <c r="O114" s="45">
        <v>1</v>
      </c>
      <c r="P114" s="45">
        <v>1</v>
      </c>
      <c r="Q114" s="46">
        <f t="shared" si="30"/>
        <v>1035000</v>
      </c>
      <c r="R114" s="46">
        <f t="shared" si="31"/>
        <v>2070000</v>
      </c>
    </row>
    <row r="115" spans="1:18" s="4" customFormat="1" ht="22.5" customHeight="1">
      <c r="A115" s="39">
        <v>104</v>
      </c>
      <c r="B115" s="42" t="s">
        <v>228</v>
      </c>
      <c r="C115" s="40" t="s">
        <v>683</v>
      </c>
      <c r="D115" s="60" t="s">
        <v>609</v>
      </c>
      <c r="E115" s="64" t="s">
        <v>610</v>
      </c>
      <c r="F115" s="74" t="s">
        <v>141</v>
      </c>
      <c r="G115" s="75"/>
      <c r="H115" s="71">
        <v>2</v>
      </c>
      <c r="I115" s="44">
        <v>1</v>
      </c>
      <c r="J115" s="72">
        <v>7</v>
      </c>
      <c r="K115" s="46">
        <v>2000</v>
      </c>
      <c r="L115" s="47">
        <f>J115*K115/5</f>
        <v>2800</v>
      </c>
      <c r="M115" s="47">
        <f>L115*0.15*5.5</f>
        <v>2310</v>
      </c>
      <c r="N115" s="47">
        <f>L115*6.6*5.5+M115*2</f>
        <v>106260</v>
      </c>
      <c r="O115" s="45">
        <v>1</v>
      </c>
      <c r="P115" s="45">
        <v>1</v>
      </c>
      <c r="Q115" s="46">
        <f t="shared" si="30"/>
        <v>1035000</v>
      </c>
      <c r="R115" s="46">
        <f t="shared" si="26"/>
        <v>1035000</v>
      </c>
    </row>
    <row r="116" spans="1:18" s="4" customFormat="1" ht="22.5" customHeight="1">
      <c r="A116" s="39">
        <v>105</v>
      </c>
      <c r="B116" s="42" t="s">
        <v>228</v>
      </c>
      <c r="C116" s="40" t="s">
        <v>683</v>
      </c>
      <c r="D116" s="60" t="s">
        <v>616</v>
      </c>
      <c r="E116" s="64" t="s">
        <v>617</v>
      </c>
      <c r="F116" s="74" t="s">
        <v>147</v>
      </c>
      <c r="G116" s="75" t="s">
        <v>618</v>
      </c>
      <c r="H116" s="71">
        <v>3</v>
      </c>
      <c r="I116" s="44">
        <v>2</v>
      </c>
      <c r="J116" s="72">
        <v>12</v>
      </c>
      <c r="K116" s="46">
        <v>1000</v>
      </c>
      <c r="L116" s="47">
        <f>J116*K116/5</f>
        <v>2400</v>
      </c>
      <c r="M116" s="47">
        <f>L116*0.15*5.5</f>
        <v>1980</v>
      </c>
      <c r="N116" s="47">
        <f>L116*6.6*5.5+M116*2</f>
        <v>91080</v>
      </c>
      <c r="O116" s="45">
        <v>1</v>
      </c>
      <c r="P116" s="45">
        <v>1</v>
      </c>
      <c r="Q116" s="46">
        <f t="shared" si="30"/>
        <v>1035000</v>
      </c>
      <c r="R116" s="46">
        <f t="shared" si="26"/>
        <v>2070000</v>
      </c>
    </row>
    <row r="117" spans="1:18" s="4" customFormat="1" ht="22.5" customHeight="1">
      <c r="A117" s="39">
        <v>106</v>
      </c>
      <c r="B117" s="42" t="s">
        <v>230</v>
      </c>
      <c r="C117" s="40" t="s">
        <v>683</v>
      </c>
      <c r="D117" s="60" t="s">
        <v>645</v>
      </c>
      <c r="E117" s="64" t="s">
        <v>646</v>
      </c>
      <c r="F117" s="74" t="s">
        <v>2</v>
      </c>
      <c r="G117" s="75" t="s">
        <v>647</v>
      </c>
      <c r="H117" s="78">
        <v>3</v>
      </c>
      <c r="I117" s="44">
        <v>4</v>
      </c>
      <c r="J117" s="72">
        <v>7</v>
      </c>
      <c r="K117" s="46">
        <v>2000</v>
      </c>
      <c r="L117" s="47">
        <f>J117*K117/5</f>
        <v>2800</v>
      </c>
      <c r="M117" s="47">
        <f>L117*0.15*7</f>
        <v>2940</v>
      </c>
      <c r="N117" s="47">
        <f>L117*6.6*5.5+M117*2</f>
        <v>107520</v>
      </c>
      <c r="O117" s="45">
        <v>1</v>
      </c>
      <c r="P117" s="45">
        <v>1</v>
      </c>
      <c r="Q117" s="46">
        <f t="shared" si="30"/>
        <v>1035000</v>
      </c>
      <c r="R117" s="46">
        <f t="shared" si="26"/>
        <v>4140000</v>
      </c>
    </row>
    <row r="118" spans="1:18" s="4" customFormat="1" ht="22.5" customHeight="1">
      <c r="A118" s="39">
        <v>107</v>
      </c>
      <c r="B118" s="42" t="s">
        <v>229</v>
      </c>
      <c r="C118" s="40" t="s">
        <v>683</v>
      </c>
      <c r="D118" s="60" t="s">
        <v>665</v>
      </c>
      <c r="E118" s="64" t="s">
        <v>666</v>
      </c>
      <c r="F118" s="74" t="s">
        <v>148</v>
      </c>
      <c r="G118" s="86"/>
      <c r="H118" s="92">
        <v>4</v>
      </c>
      <c r="I118" s="44">
        <v>1</v>
      </c>
      <c r="J118" s="179">
        <v>31</v>
      </c>
      <c r="K118" s="180">
        <v>2500</v>
      </c>
      <c r="L118" s="47">
        <f>J118*K118*5/100</f>
        <v>3875</v>
      </c>
      <c r="M118" s="47">
        <f>L118*0.15*7</f>
        <v>4068.75</v>
      </c>
      <c r="N118" s="47">
        <f>L118*6.6*7+M118*2</f>
        <v>187162.5</v>
      </c>
      <c r="O118" s="45">
        <v>1</v>
      </c>
      <c r="P118" s="45">
        <v>1</v>
      </c>
      <c r="Q118" s="46">
        <f aca="true" t="shared" si="32" ref="Q118:Q127">45*$Q$10*P118*O118</f>
        <v>1035000</v>
      </c>
      <c r="R118" s="46">
        <f aca="true" t="shared" si="33" ref="R118:R127">Q118*P118*I118</f>
        <v>1035000</v>
      </c>
    </row>
    <row r="119" spans="1:18" s="4" customFormat="1" ht="22.5" customHeight="1">
      <c r="A119" s="39">
        <v>108</v>
      </c>
      <c r="B119" s="42" t="s">
        <v>229</v>
      </c>
      <c r="C119" s="40" t="s">
        <v>683</v>
      </c>
      <c r="D119" s="60" t="s">
        <v>667</v>
      </c>
      <c r="E119" s="64" t="s">
        <v>666</v>
      </c>
      <c r="F119" s="74" t="s">
        <v>148</v>
      </c>
      <c r="G119" s="86"/>
      <c r="H119" s="92">
        <v>4</v>
      </c>
      <c r="I119" s="44">
        <v>1</v>
      </c>
      <c r="J119" s="179">
        <v>31</v>
      </c>
      <c r="K119" s="180">
        <v>2500</v>
      </c>
      <c r="L119" s="47">
        <f aca="true" t="shared" si="34" ref="L119:L125">J119*K119*5/100</f>
        <v>3875</v>
      </c>
      <c r="M119" s="47">
        <f aca="true" t="shared" si="35" ref="M119:M125">L119*0.15*7</f>
        <v>4068.75</v>
      </c>
      <c r="N119" s="47">
        <f aca="true" t="shared" si="36" ref="N119:N125">L119*6.6*7+M119*2</f>
        <v>187162.5</v>
      </c>
      <c r="O119" s="45">
        <v>1</v>
      </c>
      <c r="P119" s="45">
        <v>1</v>
      </c>
      <c r="Q119" s="46">
        <f t="shared" si="32"/>
        <v>1035000</v>
      </c>
      <c r="R119" s="46">
        <f t="shared" si="33"/>
        <v>1035000</v>
      </c>
    </row>
    <row r="120" spans="1:18" s="4" customFormat="1" ht="22.5" customHeight="1">
      <c r="A120" s="39">
        <v>109</v>
      </c>
      <c r="B120" s="42" t="s">
        <v>229</v>
      </c>
      <c r="C120" s="40" t="s">
        <v>683</v>
      </c>
      <c r="D120" s="60" t="s">
        <v>668</v>
      </c>
      <c r="E120" s="64" t="s">
        <v>666</v>
      </c>
      <c r="F120" s="74" t="s">
        <v>148</v>
      </c>
      <c r="G120" s="86"/>
      <c r="H120" s="92">
        <v>4</v>
      </c>
      <c r="I120" s="44">
        <v>1</v>
      </c>
      <c r="J120" s="179">
        <v>31</v>
      </c>
      <c r="K120" s="180">
        <v>2500</v>
      </c>
      <c r="L120" s="47">
        <f t="shared" si="34"/>
        <v>3875</v>
      </c>
      <c r="M120" s="47">
        <f t="shared" si="35"/>
        <v>4068.75</v>
      </c>
      <c r="N120" s="47">
        <f t="shared" si="36"/>
        <v>187162.5</v>
      </c>
      <c r="O120" s="45">
        <v>1</v>
      </c>
      <c r="P120" s="45">
        <v>1</v>
      </c>
      <c r="Q120" s="46">
        <f t="shared" si="32"/>
        <v>1035000</v>
      </c>
      <c r="R120" s="46">
        <f t="shared" si="33"/>
        <v>1035000</v>
      </c>
    </row>
    <row r="121" spans="1:18" s="4" customFormat="1" ht="22.5" customHeight="1">
      <c r="A121" s="39">
        <v>110</v>
      </c>
      <c r="B121" s="42" t="s">
        <v>229</v>
      </c>
      <c r="C121" s="40" t="s">
        <v>683</v>
      </c>
      <c r="D121" s="60" t="s">
        <v>669</v>
      </c>
      <c r="E121" s="64" t="s">
        <v>666</v>
      </c>
      <c r="F121" s="74" t="s">
        <v>148</v>
      </c>
      <c r="G121" s="86"/>
      <c r="H121" s="92">
        <v>4</v>
      </c>
      <c r="I121" s="44">
        <v>1</v>
      </c>
      <c r="J121" s="179">
        <v>31</v>
      </c>
      <c r="K121" s="180">
        <v>2500</v>
      </c>
      <c r="L121" s="47">
        <f t="shared" si="34"/>
        <v>3875</v>
      </c>
      <c r="M121" s="47">
        <f t="shared" si="35"/>
        <v>4068.75</v>
      </c>
      <c r="N121" s="47">
        <f t="shared" si="36"/>
        <v>187162.5</v>
      </c>
      <c r="O121" s="45">
        <v>1</v>
      </c>
      <c r="P121" s="45">
        <v>1</v>
      </c>
      <c r="Q121" s="46">
        <f t="shared" si="32"/>
        <v>1035000</v>
      </c>
      <c r="R121" s="46">
        <f t="shared" si="33"/>
        <v>1035000</v>
      </c>
    </row>
    <row r="122" spans="1:18" s="4" customFormat="1" ht="22.5" customHeight="1">
      <c r="A122" s="39">
        <v>111</v>
      </c>
      <c r="B122" s="42" t="s">
        <v>229</v>
      </c>
      <c r="C122" s="40" t="s">
        <v>683</v>
      </c>
      <c r="D122" s="60" t="s">
        <v>670</v>
      </c>
      <c r="E122" s="64" t="s">
        <v>666</v>
      </c>
      <c r="F122" s="74" t="s">
        <v>148</v>
      </c>
      <c r="G122" s="86"/>
      <c r="H122" s="92">
        <v>4</v>
      </c>
      <c r="I122" s="44">
        <v>1</v>
      </c>
      <c r="J122" s="179">
        <v>31</v>
      </c>
      <c r="K122" s="180">
        <v>2500</v>
      </c>
      <c r="L122" s="47">
        <f t="shared" si="34"/>
        <v>3875</v>
      </c>
      <c r="M122" s="47">
        <f t="shared" si="35"/>
        <v>4068.75</v>
      </c>
      <c r="N122" s="47">
        <f t="shared" si="36"/>
        <v>187162.5</v>
      </c>
      <c r="O122" s="45">
        <v>1</v>
      </c>
      <c r="P122" s="45">
        <v>1</v>
      </c>
      <c r="Q122" s="46">
        <f t="shared" si="32"/>
        <v>1035000</v>
      </c>
      <c r="R122" s="46">
        <f t="shared" si="33"/>
        <v>1035000</v>
      </c>
    </row>
    <row r="123" spans="1:18" s="4" customFormat="1" ht="22.5" customHeight="1">
      <c r="A123" s="39">
        <v>112</v>
      </c>
      <c r="B123" s="42" t="s">
        <v>229</v>
      </c>
      <c r="C123" s="40" t="s">
        <v>683</v>
      </c>
      <c r="D123" s="60" t="s">
        <v>671</v>
      </c>
      <c r="E123" s="64" t="s">
        <v>666</v>
      </c>
      <c r="F123" s="74" t="s">
        <v>148</v>
      </c>
      <c r="G123" s="86"/>
      <c r="H123" s="92">
        <v>4</v>
      </c>
      <c r="I123" s="44">
        <v>1</v>
      </c>
      <c r="J123" s="179">
        <v>31</v>
      </c>
      <c r="K123" s="180">
        <v>2500</v>
      </c>
      <c r="L123" s="47">
        <f t="shared" si="34"/>
        <v>3875</v>
      </c>
      <c r="M123" s="47">
        <f t="shared" si="35"/>
        <v>4068.75</v>
      </c>
      <c r="N123" s="47">
        <f t="shared" si="36"/>
        <v>187162.5</v>
      </c>
      <c r="O123" s="45">
        <v>1</v>
      </c>
      <c r="P123" s="45">
        <v>1</v>
      </c>
      <c r="Q123" s="46">
        <f t="shared" si="32"/>
        <v>1035000</v>
      </c>
      <c r="R123" s="46">
        <f t="shared" si="33"/>
        <v>1035000</v>
      </c>
    </row>
    <row r="124" spans="1:18" s="4" customFormat="1" ht="22.5" customHeight="1">
      <c r="A124" s="39">
        <v>113</v>
      </c>
      <c r="B124" s="42" t="s">
        <v>229</v>
      </c>
      <c r="C124" s="40" t="s">
        <v>683</v>
      </c>
      <c r="D124" s="60" t="s">
        <v>672</v>
      </c>
      <c r="E124" s="64" t="s">
        <v>666</v>
      </c>
      <c r="F124" s="74" t="s">
        <v>148</v>
      </c>
      <c r="G124" s="86"/>
      <c r="H124" s="92">
        <v>4</v>
      </c>
      <c r="I124" s="44">
        <v>1</v>
      </c>
      <c r="J124" s="179">
        <v>31</v>
      </c>
      <c r="K124" s="180">
        <v>2500</v>
      </c>
      <c r="L124" s="47">
        <f t="shared" si="34"/>
        <v>3875</v>
      </c>
      <c r="M124" s="47">
        <f t="shared" si="35"/>
        <v>4068.75</v>
      </c>
      <c r="N124" s="47">
        <f t="shared" si="36"/>
        <v>187162.5</v>
      </c>
      <c r="O124" s="45">
        <v>1</v>
      </c>
      <c r="P124" s="45">
        <v>1</v>
      </c>
      <c r="Q124" s="46">
        <f t="shared" si="32"/>
        <v>1035000</v>
      </c>
      <c r="R124" s="46">
        <f t="shared" si="33"/>
        <v>1035000</v>
      </c>
    </row>
    <row r="125" spans="1:18" s="4" customFormat="1" ht="22.5" customHeight="1">
      <c r="A125" s="39">
        <v>114</v>
      </c>
      <c r="B125" s="42" t="s">
        <v>229</v>
      </c>
      <c r="C125" s="40" t="s">
        <v>683</v>
      </c>
      <c r="D125" s="60" t="s">
        <v>678</v>
      </c>
      <c r="E125" s="64" t="s">
        <v>666</v>
      </c>
      <c r="F125" s="74" t="s">
        <v>148</v>
      </c>
      <c r="G125" s="86"/>
      <c r="H125" s="92">
        <v>4</v>
      </c>
      <c r="I125" s="44">
        <v>1</v>
      </c>
      <c r="J125" s="179">
        <v>31</v>
      </c>
      <c r="K125" s="180">
        <v>2500</v>
      </c>
      <c r="L125" s="47">
        <f t="shared" si="34"/>
        <v>3875</v>
      </c>
      <c r="M125" s="47">
        <f t="shared" si="35"/>
        <v>4068.75</v>
      </c>
      <c r="N125" s="47">
        <f t="shared" si="36"/>
        <v>187162.5</v>
      </c>
      <c r="O125" s="45">
        <v>1</v>
      </c>
      <c r="P125" s="45">
        <v>1</v>
      </c>
      <c r="Q125" s="46">
        <f t="shared" si="32"/>
        <v>1035000</v>
      </c>
      <c r="R125" s="46">
        <f t="shared" si="33"/>
        <v>1035000</v>
      </c>
    </row>
    <row r="126" spans="1:18" s="4" customFormat="1" ht="22.5" customHeight="1">
      <c r="A126" s="39">
        <v>115</v>
      </c>
      <c r="B126" s="182" t="s">
        <v>690</v>
      </c>
      <c r="C126" s="40"/>
      <c r="D126" s="181" t="s">
        <v>691</v>
      </c>
      <c r="E126" s="183" t="s">
        <v>692</v>
      </c>
      <c r="F126" s="181" t="s">
        <v>2</v>
      </c>
      <c r="G126" s="86" t="s">
        <v>693</v>
      </c>
      <c r="H126" s="92">
        <v>3</v>
      </c>
      <c r="I126" s="44">
        <v>6</v>
      </c>
      <c r="J126" s="179">
        <v>6</v>
      </c>
      <c r="K126" s="180">
        <v>4000</v>
      </c>
      <c r="L126" s="47">
        <f>J126*K126/5</f>
        <v>4800</v>
      </c>
      <c r="M126" s="47">
        <f>L126*0.15*5.5</f>
        <v>3960</v>
      </c>
      <c r="N126" s="47">
        <f>L126*5.5*5.7+M126*2</f>
        <v>158400</v>
      </c>
      <c r="O126" s="45">
        <v>1</v>
      </c>
      <c r="P126" s="45">
        <v>1</v>
      </c>
      <c r="Q126" s="46">
        <f t="shared" si="32"/>
        <v>1035000</v>
      </c>
      <c r="R126" s="46">
        <f t="shared" si="33"/>
        <v>6210000</v>
      </c>
    </row>
    <row r="127" spans="1:18" s="4" customFormat="1" ht="22.5" customHeight="1">
      <c r="A127" s="39">
        <v>116</v>
      </c>
      <c r="B127" s="182" t="s">
        <v>228</v>
      </c>
      <c r="C127" s="40"/>
      <c r="D127" s="181" t="s">
        <v>694</v>
      </c>
      <c r="E127" s="183" t="s">
        <v>695</v>
      </c>
      <c r="F127" s="181" t="s">
        <v>142</v>
      </c>
      <c r="G127" s="86" t="s">
        <v>696</v>
      </c>
      <c r="H127" s="92">
        <v>2</v>
      </c>
      <c r="I127" s="44">
        <v>1</v>
      </c>
      <c r="J127" s="179">
        <v>6</v>
      </c>
      <c r="K127" s="180">
        <v>2000</v>
      </c>
      <c r="L127" s="47">
        <f>J127*K127/5</f>
        <v>2400</v>
      </c>
      <c r="M127" s="47">
        <f>L127*0.15*5.5</f>
        <v>1980</v>
      </c>
      <c r="N127" s="47">
        <f>L127*5.5*6.6+M127*2</f>
        <v>91080</v>
      </c>
      <c r="O127" s="45">
        <v>1</v>
      </c>
      <c r="P127" s="45">
        <v>1</v>
      </c>
      <c r="Q127" s="46">
        <f t="shared" si="32"/>
        <v>1035000</v>
      </c>
      <c r="R127" s="46">
        <f t="shared" si="33"/>
        <v>1035000</v>
      </c>
    </row>
    <row r="128" spans="1:18" s="16" customFormat="1" ht="22.5" customHeight="1">
      <c r="A128" s="132" t="s">
        <v>464</v>
      </c>
      <c r="B128" s="132"/>
      <c r="C128" s="132"/>
      <c r="D128" s="133"/>
      <c r="E128" s="133"/>
      <c r="F128" s="133"/>
      <c r="G128" s="133"/>
      <c r="H128" s="134"/>
      <c r="I128" s="135">
        <f>SUM(I12:I127)</f>
        <v>241</v>
      </c>
      <c r="J128" s="134"/>
      <c r="K128" s="134"/>
      <c r="L128" s="134"/>
      <c r="M128" s="134"/>
      <c r="N128" s="134"/>
      <c r="O128" s="135">
        <f>SUM(O12:O127)</f>
        <v>116</v>
      </c>
      <c r="P128" s="135">
        <f>SUM(P12:P127)</f>
        <v>116</v>
      </c>
      <c r="Q128" s="134"/>
      <c r="R128" s="133"/>
    </row>
    <row r="129" spans="1:18" s="4" customFormat="1" ht="22.5" customHeight="1">
      <c r="A129" s="39">
        <v>1</v>
      </c>
      <c r="B129" s="79" t="s">
        <v>228</v>
      </c>
      <c r="C129" s="79" t="s">
        <v>684</v>
      </c>
      <c r="D129" s="41" t="s">
        <v>74</v>
      </c>
      <c r="E129" s="40" t="s">
        <v>74</v>
      </c>
      <c r="F129" s="40" t="s">
        <v>148</v>
      </c>
      <c r="G129" s="40" t="s">
        <v>473</v>
      </c>
      <c r="H129" s="43">
        <v>2</v>
      </c>
      <c r="I129" s="44">
        <v>1</v>
      </c>
      <c r="J129" s="45">
        <v>17</v>
      </c>
      <c r="K129" s="46">
        <v>2000</v>
      </c>
      <c r="L129" s="47">
        <f>J129*K129/5</f>
        <v>6800</v>
      </c>
      <c r="M129" s="47">
        <f>L129*0.15*5.5</f>
        <v>5610</v>
      </c>
      <c r="N129" s="47">
        <f>L129*6.6*5.5+M129*2</f>
        <v>258060</v>
      </c>
      <c r="O129" s="45">
        <v>1</v>
      </c>
      <c r="P129" s="45">
        <v>1</v>
      </c>
      <c r="Q129" s="46">
        <f aca="true" t="shared" si="37" ref="Q129:Q160">34*$Q$10*O129</f>
        <v>782000</v>
      </c>
      <c r="R129" s="46">
        <f aca="true" t="shared" si="38" ref="R129:R159">Q129*P129*I129</f>
        <v>782000</v>
      </c>
    </row>
    <row r="130" spans="1:18" s="4" customFormat="1" ht="22.5" customHeight="1">
      <c r="A130" s="39">
        <v>2</v>
      </c>
      <c r="B130" s="79" t="s">
        <v>229</v>
      </c>
      <c r="C130" s="79" t="s">
        <v>684</v>
      </c>
      <c r="D130" s="41" t="s">
        <v>318</v>
      </c>
      <c r="E130" s="40" t="s">
        <v>317</v>
      </c>
      <c r="F130" s="40" t="s">
        <v>148</v>
      </c>
      <c r="G130" s="40" t="s">
        <v>473</v>
      </c>
      <c r="H130" s="43">
        <v>2</v>
      </c>
      <c r="I130" s="44">
        <v>1</v>
      </c>
      <c r="J130" s="45">
        <v>17</v>
      </c>
      <c r="K130" s="46">
        <v>2000</v>
      </c>
      <c r="L130" s="47">
        <f>J130*K130*5/100</f>
        <v>1700</v>
      </c>
      <c r="M130" s="47">
        <f>L130*0.15*7</f>
        <v>1785</v>
      </c>
      <c r="N130" s="47">
        <f>L130*6.6*7+M130*2</f>
        <v>82110</v>
      </c>
      <c r="O130" s="45">
        <v>1</v>
      </c>
      <c r="P130" s="45">
        <v>1</v>
      </c>
      <c r="Q130" s="46">
        <f t="shared" si="37"/>
        <v>782000</v>
      </c>
      <c r="R130" s="46">
        <f t="shared" si="38"/>
        <v>782000</v>
      </c>
    </row>
    <row r="131" spans="1:18" s="4" customFormat="1" ht="22.5" customHeight="1">
      <c r="A131" s="39">
        <v>3</v>
      </c>
      <c r="B131" s="62" t="s">
        <v>229</v>
      </c>
      <c r="C131" s="79" t="s">
        <v>684</v>
      </c>
      <c r="D131" s="41" t="s">
        <v>52</v>
      </c>
      <c r="E131" s="40" t="s">
        <v>52</v>
      </c>
      <c r="F131" s="40" t="s">
        <v>144</v>
      </c>
      <c r="G131" s="49" t="s">
        <v>117</v>
      </c>
      <c r="H131" s="43">
        <v>4</v>
      </c>
      <c r="I131" s="44">
        <v>4</v>
      </c>
      <c r="J131" s="45">
        <v>20</v>
      </c>
      <c r="K131" s="46">
        <v>2000</v>
      </c>
      <c r="L131" s="47">
        <f>J131*K131*5/100</f>
        <v>2000</v>
      </c>
      <c r="M131" s="47">
        <f>L131*0.15*7</f>
        <v>2100</v>
      </c>
      <c r="N131" s="47">
        <f>L131*6.6*7+M131*2</f>
        <v>96600</v>
      </c>
      <c r="O131" s="45">
        <v>1</v>
      </c>
      <c r="P131" s="45">
        <v>1</v>
      </c>
      <c r="Q131" s="46">
        <f t="shared" si="37"/>
        <v>782000</v>
      </c>
      <c r="R131" s="46">
        <f t="shared" si="38"/>
        <v>3128000</v>
      </c>
    </row>
    <row r="132" spans="1:18" s="4" customFormat="1" ht="22.5" customHeight="1">
      <c r="A132" s="39">
        <v>4</v>
      </c>
      <c r="B132" s="79" t="s">
        <v>232</v>
      </c>
      <c r="C132" s="79" t="s">
        <v>684</v>
      </c>
      <c r="D132" s="41" t="s">
        <v>85</v>
      </c>
      <c r="E132" s="40" t="s">
        <v>184</v>
      </c>
      <c r="F132" s="40" t="s">
        <v>144</v>
      </c>
      <c r="G132" s="40" t="s">
        <v>474</v>
      </c>
      <c r="H132" s="43">
        <v>2</v>
      </c>
      <c r="I132" s="44">
        <v>2</v>
      </c>
      <c r="J132" s="45">
        <v>12</v>
      </c>
      <c r="K132" s="46">
        <v>500</v>
      </c>
      <c r="L132" s="47">
        <f>J132*K132/5</f>
        <v>1200</v>
      </c>
      <c r="M132" s="47">
        <f>L132*0.15*5.5</f>
        <v>990</v>
      </c>
      <c r="N132" s="47">
        <f>L132*6.6*5.5+M132*2</f>
        <v>45540</v>
      </c>
      <c r="O132" s="45">
        <v>1</v>
      </c>
      <c r="P132" s="45">
        <v>1</v>
      </c>
      <c r="Q132" s="46">
        <f t="shared" si="37"/>
        <v>782000</v>
      </c>
      <c r="R132" s="46">
        <f t="shared" si="38"/>
        <v>1564000</v>
      </c>
    </row>
    <row r="133" spans="1:18" s="4" customFormat="1" ht="22.5" customHeight="1">
      <c r="A133" s="39">
        <v>5</v>
      </c>
      <c r="B133" s="62" t="s">
        <v>228</v>
      </c>
      <c r="C133" s="79" t="s">
        <v>684</v>
      </c>
      <c r="D133" s="41" t="s">
        <v>16</v>
      </c>
      <c r="E133" s="40" t="s">
        <v>172</v>
      </c>
      <c r="F133" s="40" t="s">
        <v>143</v>
      </c>
      <c r="G133" s="49" t="s">
        <v>117</v>
      </c>
      <c r="H133" s="43">
        <v>2</v>
      </c>
      <c r="I133" s="44">
        <v>1</v>
      </c>
      <c r="J133" s="45">
        <v>8</v>
      </c>
      <c r="K133" s="46">
        <v>550</v>
      </c>
      <c r="L133" s="47">
        <f>J133*K133/5</f>
        <v>880</v>
      </c>
      <c r="M133" s="47">
        <f>L133*0.15*5.5</f>
        <v>726</v>
      </c>
      <c r="N133" s="47">
        <f>L133*6.6*5.5+M133*2</f>
        <v>33396</v>
      </c>
      <c r="O133" s="45">
        <v>1</v>
      </c>
      <c r="P133" s="45">
        <v>1</v>
      </c>
      <c r="Q133" s="46">
        <f t="shared" si="37"/>
        <v>782000</v>
      </c>
      <c r="R133" s="46">
        <f t="shared" si="38"/>
        <v>782000</v>
      </c>
    </row>
    <row r="134" spans="1:18" s="4" customFormat="1" ht="22.5" customHeight="1">
      <c r="A134" s="39">
        <v>6</v>
      </c>
      <c r="B134" s="62" t="s">
        <v>229</v>
      </c>
      <c r="C134" s="79" t="s">
        <v>684</v>
      </c>
      <c r="D134" s="41" t="s">
        <v>42</v>
      </c>
      <c r="E134" s="40" t="s">
        <v>176</v>
      </c>
      <c r="F134" s="40" t="s">
        <v>147</v>
      </c>
      <c r="G134" s="49" t="s">
        <v>117</v>
      </c>
      <c r="H134" s="45">
        <v>3</v>
      </c>
      <c r="I134" s="44">
        <v>2</v>
      </c>
      <c r="J134" s="45">
        <v>16</v>
      </c>
      <c r="K134" s="46">
        <v>2200</v>
      </c>
      <c r="L134" s="47">
        <f>J134*K134*5/100</f>
        <v>1760</v>
      </c>
      <c r="M134" s="47">
        <f>L134*0.15*7</f>
        <v>1848</v>
      </c>
      <c r="N134" s="47">
        <f>L134*6.6*7+M134*2</f>
        <v>85008</v>
      </c>
      <c r="O134" s="45">
        <v>1</v>
      </c>
      <c r="P134" s="45">
        <v>1</v>
      </c>
      <c r="Q134" s="46">
        <f t="shared" si="37"/>
        <v>782000</v>
      </c>
      <c r="R134" s="46">
        <f t="shared" si="38"/>
        <v>1564000</v>
      </c>
    </row>
    <row r="135" spans="1:18" s="4" customFormat="1" ht="22.5" customHeight="1">
      <c r="A135" s="39">
        <v>7</v>
      </c>
      <c r="B135" s="62" t="s">
        <v>228</v>
      </c>
      <c r="C135" s="79" t="s">
        <v>684</v>
      </c>
      <c r="D135" s="41" t="s">
        <v>75</v>
      </c>
      <c r="E135" s="40" t="s">
        <v>175</v>
      </c>
      <c r="F135" s="40" t="s">
        <v>147</v>
      </c>
      <c r="G135" s="49" t="s">
        <v>658</v>
      </c>
      <c r="H135" s="45">
        <v>3</v>
      </c>
      <c r="I135" s="44">
        <v>2</v>
      </c>
      <c r="J135" s="45">
        <v>16</v>
      </c>
      <c r="K135" s="46">
        <v>2200</v>
      </c>
      <c r="L135" s="47">
        <f>J135*K135/5</f>
        <v>7040</v>
      </c>
      <c r="M135" s="47">
        <f>L135*0.15*5.5</f>
        <v>5808</v>
      </c>
      <c r="N135" s="47">
        <f>L135*6.6*5.5+M135*2</f>
        <v>267168</v>
      </c>
      <c r="O135" s="45">
        <v>1</v>
      </c>
      <c r="P135" s="45">
        <v>1</v>
      </c>
      <c r="Q135" s="46">
        <f t="shared" si="37"/>
        <v>782000</v>
      </c>
      <c r="R135" s="46">
        <f t="shared" si="38"/>
        <v>1564000</v>
      </c>
    </row>
    <row r="136" spans="1:18" s="4" customFormat="1" ht="22.5" customHeight="1">
      <c r="A136" s="39">
        <v>8</v>
      </c>
      <c r="B136" s="79" t="s">
        <v>228</v>
      </c>
      <c r="C136" s="79" t="s">
        <v>684</v>
      </c>
      <c r="D136" s="80" t="s">
        <v>84</v>
      </c>
      <c r="E136" s="40" t="s">
        <v>183</v>
      </c>
      <c r="F136" s="40" t="s">
        <v>145</v>
      </c>
      <c r="G136" s="40" t="s">
        <v>119</v>
      </c>
      <c r="H136" s="43">
        <v>2</v>
      </c>
      <c r="I136" s="44">
        <v>1</v>
      </c>
      <c r="J136" s="45">
        <v>9</v>
      </c>
      <c r="K136" s="46">
        <v>800</v>
      </c>
      <c r="L136" s="47">
        <f>J136*K136/5</f>
        <v>1440</v>
      </c>
      <c r="M136" s="47">
        <f>L136*0.15*5.5</f>
        <v>1188</v>
      </c>
      <c r="N136" s="47">
        <f>L136*6.6*5.5+M136*2</f>
        <v>54648</v>
      </c>
      <c r="O136" s="45">
        <v>1</v>
      </c>
      <c r="P136" s="45">
        <v>1</v>
      </c>
      <c r="Q136" s="46">
        <f t="shared" si="37"/>
        <v>782000</v>
      </c>
      <c r="R136" s="46">
        <f t="shared" si="38"/>
        <v>782000</v>
      </c>
    </row>
    <row r="137" spans="1:18" s="4" customFormat="1" ht="22.5" customHeight="1">
      <c r="A137" s="39">
        <v>9</v>
      </c>
      <c r="B137" s="79" t="s">
        <v>228</v>
      </c>
      <c r="C137" s="79" t="s">
        <v>684</v>
      </c>
      <c r="D137" s="80" t="s">
        <v>88</v>
      </c>
      <c r="E137" s="40" t="s">
        <v>185</v>
      </c>
      <c r="F137" s="40" t="s">
        <v>143</v>
      </c>
      <c r="G137" s="40" t="s">
        <v>122</v>
      </c>
      <c r="H137" s="43">
        <v>2</v>
      </c>
      <c r="I137" s="44">
        <v>1</v>
      </c>
      <c r="J137" s="45">
        <v>9</v>
      </c>
      <c r="K137" s="46">
        <v>1500</v>
      </c>
      <c r="L137" s="47">
        <f>J137*K137/5</f>
        <v>2700</v>
      </c>
      <c r="M137" s="47">
        <f>L137*0.15*5.5</f>
        <v>2227.5</v>
      </c>
      <c r="N137" s="47">
        <f>L137*6.6*5.5+M137*2</f>
        <v>102465</v>
      </c>
      <c r="O137" s="45">
        <v>1</v>
      </c>
      <c r="P137" s="45">
        <v>1</v>
      </c>
      <c r="Q137" s="46">
        <f t="shared" si="37"/>
        <v>782000</v>
      </c>
      <c r="R137" s="46">
        <f t="shared" si="38"/>
        <v>782000</v>
      </c>
    </row>
    <row r="138" spans="1:18" s="4" customFormat="1" ht="22.5" customHeight="1">
      <c r="A138" s="39">
        <v>10</v>
      </c>
      <c r="B138" s="62" t="s">
        <v>228</v>
      </c>
      <c r="C138" s="79" t="s">
        <v>684</v>
      </c>
      <c r="D138" s="80" t="s">
        <v>86</v>
      </c>
      <c r="E138" s="40" t="s">
        <v>87</v>
      </c>
      <c r="F138" s="40" t="s">
        <v>143</v>
      </c>
      <c r="G138" s="49" t="s">
        <v>117</v>
      </c>
      <c r="H138" s="43">
        <v>3</v>
      </c>
      <c r="I138" s="44">
        <v>2</v>
      </c>
      <c r="J138" s="45">
        <v>17</v>
      </c>
      <c r="K138" s="46">
        <v>1000</v>
      </c>
      <c r="L138" s="47">
        <f>J138*K138/5</f>
        <v>3400</v>
      </c>
      <c r="M138" s="47">
        <f>L138*0.15*5.5</f>
        <v>2805</v>
      </c>
      <c r="N138" s="47">
        <f>L138*6.6*5.5+M138*2</f>
        <v>129030</v>
      </c>
      <c r="O138" s="45">
        <v>1</v>
      </c>
      <c r="P138" s="45">
        <v>1</v>
      </c>
      <c r="Q138" s="46">
        <f t="shared" si="37"/>
        <v>782000</v>
      </c>
      <c r="R138" s="46">
        <f t="shared" si="38"/>
        <v>1564000</v>
      </c>
    </row>
    <row r="139" spans="1:18" s="4" customFormat="1" ht="22.5" customHeight="1">
      <c r="A139" s="39">
        <v>11</v>
      </c>
      <c r="B139" s="62" t="s">
        <v>228</v>
      </c>
      <c r="C139" s="79" t="s">
        <v>684</v>
      </c>
      <c r="D139" s="80" t="s">
        <v>24</v>
      </c>
      <c r="E139" s="40" t="s">
        <v>182</v>
      </c>
      <c r="F139" s="40" t="s">
        <v>143</v>
      </c>
      <c r="G139" s="49" t="s">
        <v>117</v>
      </c>
      <c r="H139" s="43">
        <v>5</v>
      </c>
      <c r="I139" s="44">
        <v>5</v>
      </c>
      <c r="J139" s="45">
        <v>17</v>
      </c>
      <c r="K139" s="46">
        <v>6000</v>
      </c>
      <c r="L139" s="47">
        <f>J139*K139*5/100</f>
        <v>5100</v>
      </c>
      <c r="M139" s="47">
        <f>L139*0.15*7</f>
        <v>5355</v>
      </c>
      <c r="N139" s="47">
        <f>L139*6.6*7+M139*2</f>
        <v>246330</v>
      </c>
      <c r="O139" s="45">
        <v>1</v>
      </c>
      <c r="P139" s="45">
        <v>1</v>
      </c>
      <c r="Q139" s="46">
        <f t="shared" si="37"/>
        <v>782000</v>
      </c>
      <c r="R139" s="46">
        <f t="shared" si="38"/>
        <v>3910000</v>
      </c>
    </row>
    <row r="140" spans="1:18" s="4" customFormat="1" ht="22.5" customHeight="1">
      <c r="A140" s="39">
        <v>12</v>
      </c>
      <c r="B140" s="62" t="s">
        <v>229</v>
      </c>
      <c r="C140" s="79" t="s">
        <v>684</v>
      </c>
      <c r="D140" s="56" t="s">
        <v>202</v>
      </c>
      <c r="E140" s="49" t="s">
        <v>204</v>
      </c>
      <c r="F140" s="49" t="s">
        <v>143</v>
      </c>
      <c r="G140" s="49" t="s">
        <v>117</v>
      </c>
      <c r="H140" s="43">
        <v>3</v>
      </c>
      <c r="I140" s="44">
        <v>1</v>
      </c>
      <c r="J140" s="45">
        <v>17</v>
      </c>
      <c r="K140" s="46">
        <v>900</v>
      </c>
      <c r="L140" s="47">
        <f>J140*K140*5/100</f>
        <v>765</v>
      </c>
      <c r="M140" s="47">
        <f>L140*0.15*7</f>
        <v>803.25</v>
      </c>
      <c r="N140" s="47">
        <f>L140*6.6*7+M140*2</f>
        <v>36949.5</v>
      </c>
      <c r="O140" s="45">
        <v>1</v>
      </c>
      <c r="P140" s="45">
        <v>1</v>
      </c>
      <c r="Q140" s="46">
        <f t="shared" si="37"/>
        <v>782000</v>
      </c>
      <c r="R140" s="46">
        <f t="shared" si="38"/>
        <v>782000</v>
      </c>
    </row>
    <row r="141" spans="1:18" s="4" customFormat="1" ht="22.5" customHeight="1">
      <c r="A141" s="39">
        <v>13</v>
      </c>
      <c r="B141" s="62" t="s">
        <v>229</v>
      </c>
      <c r="C141" s="79" t="s">
        <v>684</v>
      </c>
      <c r="D141" s="56" t="s">
        <v>203</v>
      </c>
      <c r="E141" s="49" t="s">
        <v>205</v>
      </c>
      <c r="F141" s="49" t="s">
        <v>143</v>
      </c>
      <c r="G141" s="49" t="s">
        <v>117</v>
      </c>
      <c r="H141" s="43">
        <v>3</v>
      </c>
      <c r="I141" s="44">
        <v>1</v>
      </c>
      <c r="J141" s="45">
        <v>17</v>
      </c>
      <c r="K141" s="46">
        <v>900</v>
      </c>
      <c r="L141" s="47">
        <f>J141*K141*5/100</f>
        <v>765</v>
      </c>
      <c r="M141" s="47">
        <f>L141*0.15*7</f>
        <v>803.25</v>
      </c>
      <c r="N141" s="47">
        <f>L141*6.6*7+M141*2</f>
        <v>36949.5</v>
      </c>
      <c r="O141" s="45">
        <v>1</v>
      </c>
      <c r="P141" s="45">
        <v>1</v>
      </c>
      <c r="Q141" s="46">
        <f t="shared" si="37"/>
        <v>782000</v>
      </c>
      <c r="R141" s="46">
        <f t="shared" si="38"/>
        <v>782000</v>
      </c>
    </row>
    <row r="142" spans="1:18" s="4" customFormat="1" ht="22.5" customHeight="1">
      <c r="A142" s="39">
        <v>14</v>
      </c>
      <c r="B142" s="62" t="s">
        <v>228</v>
      </c>
      <c r="C142" s="79" t="s">
        <v>684</v>
      </c>
      <c r="D142" s="41" t="s">
        <v>44</v>
      </c>
      <c r="E142" s="40" t="s">
        <v>177</v>
      </c>
      <c r="F142" s="40" t="s">
        <v>143</v>
      </c>
      <c r="G142" s="49" t="s">
        <v>117</v>
      </c>
      <c r="H142" s="43">
        <v>2</v>
      </c>
      <c r="I142" s="44">
        <v>1</v>
      </c>
      <c r="J142" s="45">
        <v>10</v>
      </c>
      <c r="K142" s="46">
        <v>700</v>
      </c>
      <c r="L142" s="47">
        <f>J142*K142/5</f>
        <v>1400</v>
      </c>
      <c r="M142" s="47">
        <f>L142*0.15*5.5</f>
        <v>1155</v>
      </c>
      <c r="N142" s="47">
        <f>L142*6.6*5.5+M142*2</f>
        <v>53130</v>
      </c>
      <c r="O142" s="45">
        <v>1</v>
      </c>
      <c r="P142" s="45">
        <v>1</v>
      </c>
      <c r="Q142" s="46">
        <f t="shared" si="37"/>
        <v>782000</v>
      </c>
      <c r="R142" s="46">
        <f t="shared" si="38"/>
        <v>782000</v>
      </c>
    </row>
    <row r="143" spans="1:18" s="4" customFormat="1" ht="22.5" customHeight="1">
      <c r="A143" s="39">
        <v>15</v>
      </c>
      <c r="B143" s="62" t="s">
        <v>229</v>
      </c>
      <c r="C143" s="79" t="s">
        <v>684</v>
      </c>
      <c r="D143" s="80" t="s">
        <v>83</v>
      </c>
      <c r="E143" s="40" t="s">
        <v>181</v>
      </c>
      <c r="F143" s="40" t="s">
        <v>2</v>
      </c>
      <c r="G143" s="49" t="s">
        <v>659</v>
      </c>
      <c r="H143" s="43">
        <v>6</v>
      </c>
      <c r="I143" s="44">
        <v>2</v>
      </c>
      <c r="J143" s="45">
        <v>22</v>
      </c>
      <c r="K143" s="46">
        <v>5600</v>
      </c>
      <c r="L143" s="47">
        <f>J143*K143*5/100</f>
        <v>6160</v>
      </c>
      <c r="M143" s="47">
        <f aca="true" t="shared" si="39" ref="M143:M148">L143*0.15*7</f>
        <v>6468</v>
      </c>
      <c r="N143" s="47">
        <f aca="true" t="shared" si="40" ref="N143:N150">L143*6.6*7+M143*2</f>
        <v>297528</v>
      </c>
      <c r="O143" s="45">
        <v>1</v>
      </c>
      <c r="P143" s="45">
        <v>1</v>
      </c>
      <c r="Q143" s="46">
        <f t="shared" si="37"/>
        <v>782000</v>
      </c>
      <c r="R143" s="46">
        <f t="shared" si="38"/>
        <v>1564000</v>
      </c>
    </row>
    <row r="144" spans="1:18" s="4" customFormat="1" ht="22.5" customHeight="1">
      <c r="A144" s="39">
        <v>16</v>
      </c>
      <c r="B144" s="62" t="s">
        <v>229</v>
      </c>
      <c r="C144" s="79" t="s">
        <v>684</v>
      </c>
      <c r="D144" s="41" t="s">
        <v>240</v>
      </c>
      <c r="E144" s="40" t="s">
        <v>187</v>
      </c>
      <c r="F144" s="40" t="s">
        <v>140</v>
      </c>
      <c r="G144" s="49" t="s">
        <v>659</v>
      </c>
      <c r="H144" s="43">
        <v>3</v>
      </c>
      <c r="I144" s="44">
        <v>2</v>
      </c>
      <c r="J144" s="45">
        <v>18</v>
      </c>
      <c r="K144" s="46">
        <v>900</v>
      </c>
      <c r="L144" s="47">
        <f>J144*K144*5/100</f>
        <v>810</v>
      </c>
      <c r="M144" s="47">
        <f t="shared" si="39"/>
        <v>850.5</v>
      </c>
      <c r="N144" s="47">
        <f t="shared" si="40"/>
        <v>39123</v>
      </c>
      <c r="O144" s="45">
        <v>1</v>
      </c>
      <c r="P144" s="45">
        <v>1</v>
      </c>
      <c r="Q144" s="46">
        <f t="shared" si="37"/>
        <v>782000</v>
      </c>
      <c r="R144" s="46">
        <f t="shared" si="38"/>
        <v>1564000</v>
      </c>
    </row>
    <row r="145" spans="1:18" s="4" customFormat="1" ht="22.5" customHeight="1">
      <c r="A145" s="39">
        <v>17</v>
      </c>
      <c r="B145" s="62" t="s">
        <v>229</v>
      </c>
      <c r="C145" s="79" t="s">
        <v>684</v>
      </c>
      <c r="D145" s="41" t="s">
        <v>89</v>
      </c>
      <c r="E145" s="40" t="s">
        <v>187</v>
      </c>
      <c r="F145" s="40" t="s">
        <v>140</v>
      </c>
      <c r="G145" s="49" t="s">
        <v>659</v>
      </c>
      <c r="H145" s="43">
        <v>3</v>
      </c>
      <c r="I145" s="44">
        <v>2</v>
      </c>
      <c r="J145" s="45">
        <v>18</v>
      </c>
      <c r="K145" s="46">
        <v>900</v>
      </c>
      <c r="L145" s="47">
        <f>J145*K145*5/100</f>
        <v>810</v>
      </c>
      <c r="M145" s="47">
        <f t="shared" si="39"/>
        <v>850.5</v>
      </c>
      <c r="N145" s="47">
        <f t="shared" si="40"/>
        <v>39123</v>
      </c>
      <c r="O145" s="45">
        <v>1</v>
      </c>
      <c r="P145" s="45">
        <v>1</v>
      </c>
      <c r="Q145" s="46">
        <f t="shared" si="37"/>
        <v>782000</v>
      </c>
      <c r="R145" s="46">
        <f t="shared" si="38"/>
        <v>1564000</v>
      </c>
    </row>
    <row r="146" spans="1:18" s="4" customFormat="1" ht="22.5" customHeight="1">
      <c r="A146" s="39">
        <v>18</v>
      </c>
      <c r="B146" s="62" t="s">
        <v>229</v>
      </c>
      <c r="C146" s="79" t="s">
        <v>684</v>
      </c>
      <c r="D146" s="41" t="s">
        <v>241</v>
      </c>
      <c r="E146" s="40" t="s">
        <v>187</v>
      </c>
      <c r="F146" s="40" t="s">
        <v>140</v>
      </c>
      <c r="G146" s="49" t="s">
        <v>659</v>
      </c>
      <c r="H146" s="43">
        <v>3</v>
      </c>
      <c r="I146" s="44">
        <v>2</v>
      </c>
      <c r="J146" s="45">
        <v>18</v>
      </c>
      <c r="K146" s="46">
        <v>900</v>
      </c>
      <c r="L146" s="47">
        <f>J146*K146*5/100</f>
        <v>810</v>
      </c>
      <c r="M146" s="47">
        <f t="shared" si="39"/>
        <v>850.5</v>
      </c>
      <c r="N146" s="47">
        <f>L146*6.6*7+M146*2</f>
        <v>39123</v>
      </c>
      <c r="O146" s="45">
        <v>1</v>
      </c>
      <c r="P146" s="45">
        <v>1</v>
      </c>
      <c r="Q146" s="46">
        <f t="shared" si="37"/>
        <v>782000</v>
      </c>
      <c r="R146" s="46">
        <f t="shared" si="38"/>
        <v>1564000</v>
      </c>
    </row>
    <row r="147" spans="1:18" s="4" customFormat="1" ht="22.5" customHeight="1">
      <c r="A147" s="39">
        <v>19</v>
      </c>
      <c r="B147" s="62" t="s">
        <v>230</v>
      </c>
      <c r="C147" s="79" t="s">
        <v>684</v>
      </c>
      <c r="D147" s="41" t="s">
        <v>71</v>
      </c>
      <c r="E147" s="40" t="s">
        <v>150</v>
      </c>
      <c r="F147" s="40" t="s">
        <v>140</v>
      </c>
      <c r="G147" s="42" t="s">
        <v>367</v>
      </c>
      <c r="H147" s="43">
        <v>2</v>
      </c>
      <c r="I147" s="44">
        <v>2</v>
      </c>
      <c r="J147" s="45">
        <v>5</v>
      </c>
      <c r="K147" s="46">
        <v>2000</v>
      </c>
      <c r="L147" s="47">
        <f>J147*K147/5</f>
        <v>2000</v>
      </c>
      <c r="M147" s="47">
        <f t="shared" si="39"/>
        <v>2100</v>
      </c>
      <c r="N147" s="47">
        <f>L147*6.6*7+M147*2</f>
        <v>96600</v>
      </c>
      <c r="O147" s="45">
        <v>1</v>
      </c>
      <c r="P147" s="45">
        <v>1</v>
      </c>
      <c r="Q147" s="46">
        <f t="shared" si="37"/>
        <v>782000</v>
      </c>
      <c r="R147" s="46">
        <f t="shared" si="38"/>
        <v>1564000</v>
      </c>
    </row>
    <row r="148" spans="1:18" s="4" customFormat="1" ht="22.5" customHeight="1">
      <c r="A148" s="39">
        <v>20</v>
      </c>
      <c r="B148" s="62" t="s">
        <v>229</v>
      </c>
      <c r="C148" s="79" t="s">
        <v>684</v>
      </c>
      <c r="D148" s="41" t="s">
        <v>263</v>
      </c>
      <c r="E148" s="40" t="s">
        <v>82</v>
      </c>
      <c r="F148" s="40" t="s">
        <v>146</v>
      </c>
      <c r="G148" s="49" t="s">
        <v>117</v>
      </c>
      <c r="H148" s="43">
        <v>2</v>
      </c>
      <c r="I148" s="44">
        <v>1</v>
      </c>
      <c r="J148" s="45">
        <v>22</v>
      </c>
      <c r="K148" s="46">
        <v>3000</v>
      </c>
      <c r="L148" s="47">
        <f>J148*K148*5/100</f>
        <v>3300</v>
      </c>
      <c r="M148" s="47">
        <f t="shared" si="39"/>
        <v>3465</v>
      </c>
      <c r="N148" s="47">
        <f>L148*6.6*7+M148*2</f>
        <v>159390</v>
      </c>
      <c r="O148" s="45">
        <v>1</v>
      </c>
      <c r="P148" s="45">
        <v>1</v>
      </c>
      <c r="Q148" s="46">
        <f t="shared" si="37"/>
        <v>782000</v>
      </c>
      <c r="R148" s="46">
        <f t="shared" si="38"/>
        <v>782000</v>
      </c>
    </row>
    <row r="149" spans="1:18" s="4" customFormat="1" ht="22.5" customHeight="1">
      <c r="A149" s="39">
        <v>21</v>
      </c>
      <c r="B149" s="62" t="s">
        <v>228</v>
      </c>
      <c r="C149" s="79" t="s">
        <v>684</v>
      </c>
      <c r="D149" s="41" t="s">
        <v>264</v>
      </c>
      <c r="E149" s="40" t="s">
        <v>82</v>
      </c>
      <c r="F149" s="40" t="s">
        <v>146</v>
      </c>
      <c r="G149" s="49" t="s">
        <v>117</v>
      </c>
      <c r="H149" s="43">
        <v>2</v>
      </c>
      <c r="I149" s="44">
        <v>1</v>
      </c>
      <c r="J149" s="45">
        <v>22</v>
      </c>
      <c r="K149" s="46">
        <v>3000</v>
      </c>
      <c r="L149" s="47">
        <f>J149*K149*5/100</f>
        <v>3300</v>
      </c>
      <c r="M149" s="47">
        <f>L149*0.15*7</f>
        <v>3465</v>
      </c>
      <c r="N149" s="47">
        <f t="shared" si="40"/>
        <v>159390</v>
      </c>
      <c r="O149" s="45">
        <v>1</v>
      </c>
      <c r="P149" s="45">
        <v>1</v>
      </c>
      <c r="Q149" s="46">
        <f t="shared" si="37"/>
        <v>782000</v>
      </c>
      <c r="R149" s="46">
        <f t="shared" si="38"/>
        <v>782000</v>
      </c>
    </row>
    <row r="150" spans="1:18" s="4" customFormat="1" ht="22.5" customHeight="1">
      <c r="A150" s="39">
        <v>22</v>
      </c>
      <c r="B150" s="62" t="s">
        <v>229</v>
      </c>
      <c r="C150" s="79" t="s">
        <v>684</v>
      </c>
      <c r="D150" s="41" t="s">
        <v>76</v>
      </c>
      <c r="E150" s="40" t="s">
        <v>179</v>
      </c>
      <c r="F150" s="40" t="s">
        <v>140</v>
      </c>
      <c r="G150" s="49" t="s">
        <v>117</v>
      </c>
      <c r="H150" s="43">
        <v>4</v>
      </c>
      <c r="I150" s="44">
        <v>1</v>
      </c>
      <c r="J150" s="45">
        <v>17</v>
      </c>
      <c r="K150" s="46">
        <v>3000</v>
      </c>
      <c r="L150" s="47">
        <f>J150*K150*5/100</f>
        <v>2550</v>
      </c>
      <c r="M150" s="47">
        <f>L150*0.15*7</f>
        <v>2677.5</v>
      </c>
      <c r="N150" s="47">
        <f t="shared" si="40"/>
        <v>123165</v>
      </c>
      <c r="O150" s="45">
        <v>1</v>
      </c>
      <c r="P150" s="45">
        <v>1</v>
      </c>
      <c r="Q150" s="46">
        <f t="shared" si="37"/>
        <v>782000</v>
      </c>
      <c r="R150" s="46">
        <f t="shared" si="38"/>
        <v>782000</v>
      </c>
    </row>
    <row r="151" spans="1:18" s="4" customFormat="1" ht="22.5" customHeight="1">
      <c r="A151" s="39">
        <v>23</v>
      </c>
      <c r="B151" s="62" t="s">
        <v>229</v>
      </c>
      <c r="C151" s="79" t="s">
        <v>684</v>
      </c>
      <c r="D151" s="41" t="s">
        <v>78</v>
      </c>
      <c r="E151" s="57" t="s">
        <v>77</v>
      </c>
      <c r="F151" s="40" t="s">
        <v>140</v>
      </c>
      <c r="G151" s="49" t="s">
        <v>117</v>
      </c>
      <c r="H151" s="43">
        <v>4</v>
      </c>
      <c r="I151" s="44">
        <v>1</v>
      </c>
      <c r="J151" s="45">
        <v>17</v>
      </c>
      <c r="K151" s="46">
        <v>3000</v>
      </c>
      <c r="L151" s="47">
        <f>J151*K151/5</f>
        <v>10200</v>
      </c>
      <c r="M151" s="47">
        <f>L151*0.15*5.5</f>
        <v>8415</v>
      </c>
      <c r="N151" s="47">
        <f>L151*6.6*5.5+M151*2</f>
        <v>387090</v>
      </c>
      <c r="O151" s="45">
        <v>1</v>
      </c>
      <c r="P151" s="45">
        <v>1</v>
      </c>
      <c r="Q151" s="46">
        <f t="shared" si="37"/>
        <v>782000</v>
      </c>
      <c r="R151" s="46">
        <f t="shared" si="38"/>
        <v>782000</v>
      </c>
    </row>
    <row r="152" spans="1:18" s="4" customFormat="1" ht="22.5" customHeight="1">
      <c r="A152" s="39">
        <v>24</v>
      </c>
      <c r="B152" s="51" t="s">
        <v>228</v>
      </c>
      <c r="C152" s="79" t="s">
        <v>684</v>
      </c>
      <c r="D152" s="81" t="s">
        <v>319</v>
      </c>
      <c r="E152" s="49" t="s">
        <v>189</v>
      </c>
      <c r="F152" s="49" t="s">
        <v>2</v>
      </c>
      <c r="G152" s="81" t="s">
        <v>129</v>
      </c>
      <c r="H152" s="51">
        <v>2</v>
      </c>
      <c r="I152" s="52">
        <v>2</v>
      </c>
      <c r="J152" s="53">
        <v>13</v>
      </c>
      <c r="K152" s="46">
        <v>903</v>
      </c>
      <c r="L152" s="47">
        <f>J152*K152/5</f>
        <v>2347.8</v>
      </c>
      <c r="M152" s="47">
        <f>L152*0.15*5.5</f>
        <v>1936.9350000000002</v>
      </c>
      <c r="N152" s="47">
        <f>L152*6.6*5.5+M152*2</f>
        <v>89099.01</v>
      </c>
      <c r="O152" s="45">
        <v>1</v>
      </c>
      <c r="P152" s="45">
        <v>1</v>
      </c>
      <c r="Q152" s="46">
        <f t="shared" si="37"/>
        <v>782000</v>
      </c>
      <c r="R152" s="46">
        <f t="shared" si="38"/>
        <v>1564000</v>
      </c>
    </row>
    <row r="153" spans="1:18" s="4" customFormat="1" ht="22.5" customHeight="1">
      <c r="A153" s="39">
        <v>25</v>
      </c>
      <c r="B153" s="79" t="s">
        <v>228</v>
      </c>
      <c r="C153" s="79" t="s">
        <v>684</v>
      </c>
      <c r="D153" s="41" t="s">
        <v>73</v>
      </c>
      <c r="E153" s="40" t="s">
        <v>173</v>
      </c>
      <c r="F153" s="40" t="s">
        <v>143</v>
      </c>
      <c r="G153" s="40" t="s">
        <v>124</v>
      </c>
      <c r="H153" s="43">
        <v>2</v>
      </c>
      <c r="I153" s="44">
        <v>2</v>
      </c>
      <c r="J153" s="45">
        <v>14</v>
      </c>
      <c r="K153" s="46">
        <v>1000</v>
      </c>
      <c r="L153" s="47">
        <f>J153*K153/5</f>
        <v>2800</v>
      </c>
      <c r="M153" s="47">
        <f>L153*0.15*5.5</f>
        <v>2310</v>
      </c>
      <c r="N153" s="47">
        <f>L153*6.6*5.5+M153*2</f>
        <v>106260</v>
      </c>
      <c r="O153" s="45">
        <v>1</v>
      </c>
      <c r="P153" s="45">
        <v>1</v>
      </c>
      <c r="Q153" s="46">
        <f t="shared" si="37"/>
        <v>782000</v>
      </c>
      <c r="R153" s="46">
        <f t="shared" si="38"/>
        <v>1564000</v>
      </c>
    </row>
    <row r="154" spans="1:18" s="4" customFormat="1" ht="22.5" customHeight="1">
      <c r="A154" s="39">
        <v>26</v>
      </c>
      <c r="B154" s="79" t="s">
        <v>228</v>
      </c>
      <c r="C154" s="79" t="s">
        <v>684</v>
      </c>
      <c r="D154" s="41" t="s">
        <v>13</v>
      </c>
      <c r="E154" s="40" t="s">
        <v>72</v>
      </c>
      <c r="F154" s="40" t="s">
        <v>145</v>
      </c>
      <c r="G154" s="40" t="s">
        <v>124</v>
      </c>
      <c r="H154" s="43">
        <v>4</v>
      </c>
      <c r="I154" s="44">
        <v>2</v>
      </c>
      <c r="J154" s="45">
        <v>27</v>
      </c>
      <c r="K154" s="46">
        <v>1000</v>
      </c>
      <c r="L154" s="47">
        <f>J154*K154*5/100</f>
        <v>1350</v>
      </c>
      <c r="M154" s="47">
        <f>L154*0.15*7</f>
        <v>1417.5</v>
      </c>
      <c r="N154" s="47">
        <f aca="true" t="shared" si="41" ref="N154:N178">L154*6.6*7+M154*2</f>
        <v>65205</v>
      </c>
      <c r="O154" s="45">
        <v>1</v>
      </c>
      <c r="P154" s="45">
        <v>1</v>
      </c>
      <c r="Q154" s="46">
        <f t="shared" si="37"/>
        <v>782000</v>
      </c>
      <c r="R154" s="46">
        <f t="shared" si="38"/>
        <v>1564000</v>
      </c>
    </row>
    <row r="155" spans="1:18" s="4" customFormat="1" ht="22.5" customHeight="1">
      <c r="A155" s="39">
        <v>27</v>
      </c>
      <c r="B155" s="62" t="s">
        <v>229</v>
      </c>
      <c r="C155" s="79" t="s">
        <v>684</v>
      </c>
      <c r="D155" s="49" t="s">
        <v>224</v>
      </c>
      <c r="E155" s="49" t="s">
        <v>225</v>
      </c>
      <c r="F155" s="59" t="s">
        <v>226</v>
      </c>
      <c r="G155" s="49" t="s">
        <v>660</v>
      </c>
      <c r="H155" s="51">
        <v>3</v>
      </c>
      <c r="I155" s="52">
        <v>2</v>
      </c>
      <c r="J155" s="82">
        <v>26</v>
      </c>
      <c r="K155" s="83">
        <v>1100</v>
      </c>
      <c r="L155" s="47">
        <f>J155*K155*5/100</f>
        <v>1430</v>
      </c>
      <c r="M155" s="47">
        <f>L155*0.15*7</f>
        <v>1501.5</v>
      </c>
      <c r="N155" s="47">
        <f t="shared" si="41"/>
        <v>69069</v>
      </c>
      <c r="O155" s="45">
        <v>1</v>
      </c>
      <c r="P155" s="45">
        <v>1</v>
      </c>
      <c r="Q155" s="46">
        <f t="shared" si="37"/>
        <v>782000</v>
      </c>
      <c r="R155" s="46">
        <f t="shared" si="38"/>
        <v>1564000</v>
      </c>
    </row>
    <row r="156" spans="1:18" s="4" customFormat="1" ht="22.5" customHeight="1">
      <c r="A156" s="39">
        <v>28</v>
      </c>
      <c r="B156" s="62" t="s">
        <v>229</v>
      </c>
      <c r="C156" s="79" t="s">
        <v>684</v>
      </c>
      <c r="D156" s="49" t="s">
        <v>227</v>
      </c>
      <c r="E156" s="49" t="s">
        <v>225</v>
      </c>
      <c r="F156" s="59" t="s">
        <v>226</v>
      </c>
      <c r="G156" s="49" t="s">
        <v>660</v>
      </c>
      <c r="H156" s="51">
        <v>3</v>
      </c>
      <c r="I156" s="52">
        <v>2</v>
      </c>
      <c r="J156" s="82">
        <v>26</v>
      </c>
      <c r="K156" s="83">
        <v>1100</v>
      </c>
      <c r="L156" s="47">
        <f>J156*K156*5/100</f>
        <v>1430</v>
      </c>
      <c r="M156" s="47">
        <f>L156*0.15*7</f>
        <v>1501.5</v>
      </c>
      <c r="N156" s="47">
        <f>L156*6.6*7+M156*2</f>
        <v>69069</v>
      </c>
      <c r="O156" s="45">
        <v>1</v>
      </c>
      <c r="P156" s="45">
        <v>1</v>
      </c>
      <c r="Q156" s="46">
        <f t="shared" si="37"/>
        <v>782000</v>
      </c>
      <c r="R156" s="46">
        <f t="shared" si="38"/>
        <v>1564000</v>
      </c>
    </row>
    <row r="157" spans="1:18" s="4" customFormat="1" ht="22.5" customHeight="1">
      <c r="A157" s="39">
        <v>29</v>
      </c>
      <c r="B157" s="79" t="s">
        <v>228</v>
      </c>
      <c r="C157" s="79" t="s">
        <v>684</v>
      </c>
      <c r="D157" s="41" t="s">
        <v>45</v>
      </c>
      <c r="E157" s="40" t="s">
        <v>178</v>
      </c>
      <c r="F157" s="40" t="s">
        <v>145</v>
      </c>
      <c r="G157" s="40" t="s">
        <v>122</v>
      </c>
      <c r="H157" s="43">
        <v>2</v>
      </c>
      <c r="I157" s="44">
        <v>1</v>
      </c>
      <c r="J157" s="45">
        <v>10</v>
      </c>
      <c r="K157" s="46">
        <v>600</v>
      </c>
      <c r="L157" s="47">
        <f>J157*K157*5/100</f>
        <v>300</v>
      </c>
      <c r="M157" s="47">
        <f>L157*0.15*7</f>
        <v>315</v>
      </c>
      <c r="N157" s="47">
        <f>L157*6.6*7+M157*2</f>
        <v>14490</v>
      </c>
      <c r="O157" s="45">
        <v>1</v>
      </c>
      <c r="P157" s="45">
        <v>1</v>
      </c>
      <c r="Q157" s="46">
        <f t="shared" si="37"/>
        <v>782000</v>
      </c>
      <c r="R157" s="46">
        <f t="shared" si="38"/>
        <v>782000</v>
      </c>
    </row>
    <row r="158" spans="1:18" s="4" customFormat="1" ht="22.5" customHeight="1">
      <c r="A158" s="39">
        <v>30</v>
      </c>
      <c r="B158" s="84" t="s">
        <v>229</v>
      </c>
      <c r="C158" s="79" t="s">
        <v>684</v>
      </c>
      <c r="D158" s="85" t="s">
        <v>449</v>
      </c>
      <c r="E158" s="59" t="s">
        <v>315</v>
      </c>
      <c r="F158" s="40" t="s">
        <v>260</v>
      </c>
      <c r="G158" s="49" t="s">
        <v>660</v>
      </c>
      <c r="H158" s="43">
        <v>3</v>
      </c>
      <c r="I158" s="44">
        <v>2</v>
      </c>
      <c r="J158" s="45">
        <v>21</v>
      </c>
      <c r="K158" s="46">
        <v>900</v>
      </c>
      <c r="L158" s="47">
        <f aca="true" t="shared" si="42" ref="L158:L172">J158*K158*5/100</f>
        <v>945</v>
      </c>
      <c r="M158" s="47">
        <f aca="true" t="shared" si="43" ref="M158:M178">L158*0.15*7</f>
        <v>992.25</v>
      </c>
      <c r="N158" s="47">
        <f t="shared" si="41"/>
        <v>45643.5</v>
      </c>
      <c r="O158" s="45">
        <v>1</v>
      </c>
      <c r="P158" s="45">
        <v>1</v>
      </c>
      <c r="Q158" s="46">
        <f t="shared" si="37"/>
        <v>782000</v>
      </c>
      <c r="R158" s="46">
        <f t="shared" si="38"/>
        <v>1564000</v>
      </c>
    </row>
    <row r="159" spans="1:18" s="4" customFormat="1" ht="22.5" customHeight="1">
      <c r="A159" s="39">
        <v>31</v>
      </c>
      <c r="B159" s="84" t="s">
        <v>229</v>
      </c>
      <c r="C159" s="79" t="s">
        <v>684</v>
      </c>
      <c r="D159" s="85" t="s">
        <v>450</v>
      </c>
      <c r="E159" s="59" t="s">
        <v>315</v>
      </c>
      <c r="F159" s="40" t="s">
        <v>260</v>
      </c>
      <c r="G159" s="49" t="s">
        <v>660</v>
      </c>
      <c r="H159" s="43">
        <v>4</v>
      </c>
      <c r="I159" s="44">
        <v>2</v>
      </c>
      <c r="J159" s="45">
        <v>23</v>
      </c>
      <c r="K159" s="46">
        <v>900</v>
      </c>
      <c r="L159" s="47">
        <f t="shared" si="42"/>
        <v>1035</v>
      </c>
      <c r="M159" s="47">
        <f t="shared" si="43"/>
        <v>1086.75</v>
      </c>
      <c r="N159" s="47">
        <f t="shared" si="41"/>
        <v>49990.5</v>
      </c>
      <c r="O159" s="45">
        <v>1</v>
      </c>
      <c r="P159" s="45">
        <v>1</v>
      </c>
      <c r="Q159" s="46">
        <f t="shared" si="37"/>
        <v>782000</v>
      </c>
      <c r="R159" s="46">
        <f t="shared" si="38"/>
        <v>1564000</v>
      </c>
    </row>
    <row r="160" spans="1:18" s="4" customFormat="1" ht="22.5" customHeight="1">
      <c r="A160" s="39">
        <v>32</v>
      </c>
      <c r="B160" s="84" t="s">
        <v>229</v>
      </c>
      <c r="C160" s="79" t="s">
        <v>684</v>
      </c>
      <c r="D160" s="85" t="s">
        <v>451</v>
      </c>
      <c r="E160" s="59" t="s">
        <v>315</v>
      </c>
      <c r="F160" s="40" t="s">
        <v>260</v>
      </c>
      <c r="G160" s="49" t="s">
        <v>660</v>
      </c>
      <c r="H160" s="43">
        <v>3</v>
      </c>
      <c r="I160" s="44">
        <v>2</v>
      </c>
      <c r="J160" s="45">
        <v>21</v>
      </c>
      <c r="K160" s="46">
        <v>900</v>
      </c>
      <c r="L160" s="47">
        <f t="shared" si="42"/>
        <v>945</v>
      </c>
      <c r="M160" s="47">
        <f t="shared" si="43"/>
        <v>992.25</v>
      </c>
      <c r="N160" s="47">
        <f t="shared" si="41"/>
        <v>45643.5</v>
      </c>
      <c r="O160" s="45">
        <v>1</v>
      </c>
      <c r="P160" s="45">
        <v>1</v>
      </c>
      <c r="Q160" s="46">
        <f t="shared" si="37"/>
        <v>782000</v>
      </c>
      <c r="R160" s="46">
        <f aca="true" t="shared" si="44" ref="R160:R190">Q160*P160*I160</f>
        <v>1564000</v>
      </c>
    </row>
    <row r="161" spans="1:18" s="4" customFormat="1" ht="22.5" customHeight="1">
      <c r="A161" s="39">
        <v>33</v>
      </c>
      <c r="B161" s="84" t="s">
        <v>229</v>
      </c>
      <c r="C161" s="79" t="s">
        <v>684</v>
      </c>
      <c r="D161" s="85" t="s">
        <v>452</v>
      </c>
      <c r="E161" s="59" t="s">
        <v>315</v>
      </c>
      <c r="F161" s="40" t="s">
        <v>260</v>
      </c>
      <c r="G161" s="49" t="s">
        <v>660</v>
      </c>
      <c r="H161" s="43">
        <v>3</v>
      </c>
      <c r="I161" s="44">
        <v>2</v>
      </c>
      <c r="J161" s="45">
        <v>21</v>
      </c>
      <c r="K161" s="46">
        <v>900</v>
      </c>
      <c r="L161" s="47">
        <f t="shared" si="42"/>
        <v>945</v>
      </c>
      <c r="M161" s="47">
        <f t="shared" si="43"/>
        <v>992.25</v>
      </c>
      <c r="N161" s="47">
        <f t="shared" si="41"/>
        <v>45643.5</v>
      </c>
      <c r="O161" s="45">
        <v>1</v>
      </c>
      <c r="P161" s="45">
        <v>1</v>
      </c>
      <c r="Q161" s="46">
        <f aca="true" t="shared" si="45" ref="Q161:Q192">34*$Q$10*O161</f>
        <v>782000</v>
      </c>
      <c r="R161" s="46">
        <f t="shared" si="44"/>
        <v>1564000</v>
      </c>
    </row>
    <row r="162" spans="1:18" s="4" customFormat="1" ht="22.5" customHeight="1">
      <c r="A162" s="39">
        <v>34</v>
      </c>
      <c r="B162" s="84" t="s">
        <v>229</v>
      </c>
      <c r="C162" s="79" t="s">
        <v>684</v>
      </c>
      <c r="D162" s="85" t="s">
        <v>253</v>
      </c>
      <c r="E162" s="59" t="s">
        <v>316</v>
      </c>
      <c r="F162" s="59" t="s">
        <v>2</v>
      </c>
      <c r="G162" s="49" t="s">
        <v>660</v>
      </c>
      <c r="H162" s="43">
        <v>4</v>
      </c>
      <c r="I162" s="44">
        <v>2</v>
      </c>
      <c r="J162" s="45">
        <v>25</v>
      </c>
      <c r="K162" s="46">
        <v>900</v>
      </c>
      <c r="L162" s="47">
        <f t="shared" si="42"/>
        <v>1125</v>
      </c>
      <c r="M162" s="47">
        <f t="shared" si="43"/>
        <v>1181.25</v>
      </c>
      <c r="N162" s="47">
        <f t="shared" si="41"/>
        <v>54337.5</v>
      </c>
      <c r="O162" s="45">
        <v>1</v>
      </c>
      <c r="P162" s="45">
        <v>1</v>
      </c>
      <c r="Q162" s="46">
        <f t="shared" si="45"/>
        <v>782000</v>
      </c>
      <c r="R162" s="46">
        <f t="shared" si="44"/>
        <v>1564000</v>
      </c>
    </row>
    <row r="163" spans="1:18" s="4" customFormat="1" ht="22.5" customHeight="1">
      <c r="A163" s="39">
        <v>35</v>
      </c>
      <c r="B163" s="84" t="s">
        <v>229</v>
      </c>
      <c r="C163" s="79" t="s">
        <v>684</v>
      </c>
      <c r="D163" s="85" t="s">
        <v>254</v>
      </c>
      <c r="E163" s="59" t="s">
        <v>316</v>
      </c>
      <c r="F163" s="59" t="s">
        <v>2</v>
      </c>
      <c r="G163" s="49" t="s">
        <v>660</v>
      </c>
      <c r="H163" s="43">
        <v>4</v>
      </c>
      <c r="I163" s="44">
        <v>2</v>
      </c>
      <c r="J163" s="45">
        <v>25</v>
      </c>
      <c r="K163" s="46">
        <v>900</v>
      </c>
      <c r="L163" s="47">
        <f t="shared" si="42"/>
        <v>1125</v>
      </c>
      <c r="M163" s="47">
        <f t="shared" si="43"/>
        <v>1181.25</v>
      </c>
      <c r="N163" s="47">
        <f t="shared" si="41"/>
        <v>54337.5</v>
      </c>
      <c r="O163" s="45">
        <v>1</v>
      </c>
      <c r="P163" s="45">
        <v>1</v>
      </c>
      <c r="Q163" s="46">
        <f t="shared" si="45"/>
        <v>782000</v>
      </c>
      <c r="R163" s="46">
        <f t="shared" si="44"/>
        <v>1564000</v>
      </c>
    </row>
    <row r="164" spans="1:18" s="4" customFormat="1" ht="22.5" customHeight="1">
      <c r="A164" s="39">
        <v>36</v>
      </c>
      <c r="B164" s="84" t="s">
        <v>229</v>
      </c>
      <c r="C164" s="79" t="s">
        <v>684</v>
      </c>
      <c r="D164" s="85" t="s">
        <v>255</v>
      </c>
      <c r="E164" s="59" t="s">
        <v>316</v>
      </c>
      <c r="F164" s="59" t="s">
        <v>2</v>
      </c>
      <c r="G164" s="49" t="s">
        <v>660</v>
      </c>
      <c r="H164" s="43">
        <v>4</v>
      </c>
      <c r="I164" s="44">
        <v>2</v>
      </c>
      <c r="J164" s="45">
        <v>25</v>
      </c>
      <c r="K164" s="46">
        <v>900</v>
      </c>
      <c r="L164" s="47">
        <f t="shared" si="42"/>
        <v>1125</v>
      </c>
      <c r="M164" s="47">
        <f t="shared" si="43"/>
        <v>1181.25</v>
      </c>
      <c r="N164" s="47">
        <f t="shared" si="41"/>
        <v>54337.5</v>
      </c>
      <c r="O164" s="45">
        <v>1</v>
      </c>
      <c r="P164" s="45">
        <v>1</v>
      </c>
      <c r="Q164" s="46">
        <f t="shared" si="45"/>
        <v>782000</v>
      </c>
      <c r="R164" s="46">
        <f t="shared" si="44"/>
        <v>1564000</v>
      </c>
    </row>
    <row r="165" spans="1:18" s="4" customFormat="1" ht="22.5" customHeight="1">
      <c r="A165" s="39">
        <v>37</v>
      </c>
      <c r="B165" s="84" t="s">
        <v>229</v>
      </c>
      <c r="C165" s="79" t="s">
        <v>684</v>
      </c>
      <c r="D165" s="85" t="s">
        <v>256</v>
      </c>
      <c r="E165" s="59" t="s">
        <v>316</v>
      </c>
      <c r="F165" s="59" t="s">
        <v>2</v>
      </c>
      <c r="G165" s="49" t="s">
        <v>660</v>
      </c>
      <c r="H165" s="43">
        <v>4</v>
      </c>
      <c r="I165" s="44">
        <v>2</v>
      </c>
      <c r="J165" s="45">
        <v>25</v>
      </c>
      <c r="K165" s="46">
        <v>900</v>
      </c>
      <c r="L165" s="47">
        <f t="shared" si="42"/>
        <v>1125</v>
      </c>
      <c r="M165" s="47">
        <f t="shared" si="43"/>
        <v>1181.25</v>
      </c>
      <c r="N165" s="47">
        <f t="shared" si="41"/>
        <v>54337.5</v>
      </c>
      <c r="O165" s="45">
        <v>1</v>
      </c>
      <c r="P165" s="45">
        <v>1</v>
      </c>
      <c r="Q165" s="46">
        <f t="shared" si="45"/>
        <v>782000</v>
      </c>
      <c r="R165" s="46">
        <f t="shared" si="44"/>
        <v>1564000</v>
      </c>
    </row>
    <row r="166" spans="1:18" s="4" customFormat="1" ht="22.5" customHeight="1">
      <c r="A166" s="39">
        <v>38</v>
      </c>
      <c r="B166" s="84" t="s">
        <v>229</v>
      </c>
      <c r="C166" s="79" t="s">
        <v>684</v>
      </c>
      <c r="D166" s="85" t="s">
        <v>259</v>
      </c>
      <c r="E166" s="59" t="s">
        <v>316</v>
      </c>
      <c r="F166" s="59" t="s">
        <v>2</v>
      </c>
      <c r="G166" s="49" t="s">
        <v>660</v>
      </c>
      <c r="H166" s="43">
        <v>4</v>
      </c>
      <c r="I166" s="44">
        <v>2</v>
      </c>
      <c r="J166" s="45">
        <v>25</v>
      </c>
      <c r="K166" s="46">
        <v>900</v>
      </c>
      <c r="L166" s="47">
        <f t="shared" si="42"/>
        <v>1125</v>
      </c>
      <c r="M166" s="47">
        <f t="shared" si="43"/>
        <v>1181.25</v>
      </c>
      <c r="N166" s="47">
        <f t="shared" si="41"/>
        <v>54337.5</v>
      </c>
      <c r="O166" s="45">
        <v>1</v>
      </c>
      <c r="P166" s="45">
        <v>1</v>
      </c>
      <c r="Q166" s="46">
        <f t="shared" si="45"/>
        <v>782000</v>
      </c>
      <c r="R166" s="46">
        <f t="shared" si="44"/>
        <v>1564000</v>
      </c>
    </row>
    <row r="167" spans="1:18" s="4" customFormat="1" ht="22.5" customHeight="1">
      <c r="A167" s="39">
        <v>39</v>
      </c>
      <c r="B167" s="84" t="s">
        <v>229</v>
      </c>
      <c r="C167" s="79" t="s">
        <v>684</v>
      </c>
      <c r="D167" s="85" t="s">
        <v>245</v>
      </c>
      <c r="E167" s="59" t="s">
        <v>316</v>
      </c>
      <c r="F167" s="59" t="s">
        <v>2</v>
      </c>
      <c r="G167" s="49" t="s">
        <v>660</v>
      </c>
      <c r="H167" s="43">
        <v>4</v>
      </c>
      <c r="I167" s="44">
        <v>2</v>
      </c>
      <c r="J167" s="45">
        <v>25</v>
      </c>
      <c r="K167" s="46">
        <v>900</v>
      </c>
      <c r="L167" s="47">
        <f t="shared" si="42"/>
        <v>1125</v>
      </c>
      <c r="M167" s="47">
        <f t="shared" si="43"/>
        <v>1181.25</v>
      </c>
      <c r="N167" s="47">
        <f t="shared" si="41"/>
        <v>54337.5</v>
      </c>
      <c r="O167" s="45">
        <v>1</v>
      </c>
      <c r="P167" s="45">
        <v>1</v>
      </c>
      <c r="Q167" s="46">
        <f t="shared" si="45"/>
        <v>782000</v>
      </c>
      <c r="R167" s="46">
        <f t="shared" si="44"/>
        <v>1564000</v>
      </c>
    </row>
    <row r="168" spans="1:18" s="4" customFormat="1" ht="22.5" customHeight="1">
      <c r="A168" s="39">
        <v>40</v>
      </c>
      <c r="B168" s="84" t="s">
        <v>229</v>
      </c>
      <c r="C168" s="79" t="s">
        <v>684</v>
      </c>
      <c r="D168" s="85" t="s">
        <v>246</v>
      </c>
      <c r="E168" s="59" t="s">
        <v>316</v>
      </c>
      <c r="F168" s="59" t="s">
        <v>2</v>
      </c>
      <c r="G168" s="49" t="s">
        <v>660</v>
      </c>
      <c r="H168" s="43">
        <v>4</v>
      </c>
      <c r="I168" s="44">
        <v>2</v>
      </c>
      <c r="J168" s="45">
        <v>25</v>
      </c>
      <c r="K168" s="46">
        <v>900</v>
      </c>
      <c r="L168" s="47">
        <f t="shared" si="42"/>
        <v>1125</v>
      </c>
      <c r="M168" s="47">
        <f t="shared" si="43"/>
        <v>1181.25</v>
      </c>
      <c r="N168" s="47">
        <f t="shared" si="41"/>
        <v>54337.5</v>
      </c>
      <c r="O168" s="45">
        <v>1</v>
      </c>
      <c r="P168" s="45">
        <v>1</v>
      </c>
      <c r="Q168" s="46">
        <f t="shared" si="45"/>
        <v>782000</v>
      </c>
      <c r="R168" s="46">
        <f t="shared" si="44"/>
        <v>1564000</v>
      </c>
    </row>
    <row r="169" spans="1:18" s="4" customFormat="1" ht="22.5" customHeight="1">
      <c r="A169" s="39">
        <v>41</v>
      </c>
      <c r="B169" s="84" t="s">
        <v>229</v>
      </c>
      <c r="C169" s="79" t="s">
        <v>684</v>
      </c>
      <c r="D169" s="85" t="s">
        <v>249</v>
      </c>
      <c r="E169" s="59" t="s">
        <v>316</v>
      </c>
      <c r="F169" s="59" t="s">
        <v>2</v>
      </c>
      <c r="G169" s="49" t="s">
        <v>660</v>
      </c>
      <c r="H169" s="43">
        <v>4</v>
      </c>
      <c r="I169" s="44">
        <v>2</v>
      </c>
      <c r="J169" s="45">
        <v>25</v>
      </c>
      <c r="K169" s="46">
        <v>900</v>
      </c>
      <c r="L169" s="47">
        <f t="shared" si="42"/>
        <v>1125</v>
      </c>
      <c r="M169" s="47">
        <f t="shared" si="43"/>
        <v>1181.25</v>
      </c>
      <c r="N169" s="47">
        <f t="shared" si="41"/>
        <v>54337.5</v>
      </c>
      <c r="O169" s="45">
        <v>1</v>
      </c>
      <c r="P169" s="45">
        <v>1</v>
      </c>
      <c r="Q169" s="46">
        <f t="shared" si="45"/>
        <v>782000</v>
      </c>
      <c r="R169" s="46">
        <f t="shared" si="44"/>
        <v>1564000</v>
      </c>
    </row>
    <row r="170" spans="1:18" s="4" customFormat="1" ht="22.5" customHeight="1">
      <c r="A170" s="39">
        <v>42</v>
      </c>
      <c r="B170" s="84" t="s">
        <v>229</v>
      </c>
      <c r="C170" s="79" t="s">
        <v>684</v>
      </c>
      <c r="D170" s="85" t="s">
        <v>250</v>
      </c>
      <c r="E170" s="59" t="s">
        <v>316</v>
      </c>
      <c r="F170" s="59" t="s">
        <v>2</v>
      </c>
      <c r="G170" s="49" t="s">
        <v>660</v>
      </c>
      <c r="H170" s="43">
        <v>4</v>
      </c>
      <c r="I170" s="44">
        <v>2</v>
      </c>
      <c r="J170" s="45">
        <v>25</v>
      </c>
      <c r="K170" s="46">
        <v>900</v>
      </c>
      <c r="L170" s="47">
        <f t="shared" si="42"/>
        <v>1125</v>
      </c>
      <c r="M170" s="47">
        <f t="shared" si="43"/>
        <v>1181.25</v>
      </c>
      <c r="N170" s="47">
        <f t="shared" si="41"/>
        <v>54337.5</v>
      </c>
      <c r="O170" s="45">
        <v>1</v>
      </c>
      <c r="P170" s="45">
        <v>1</v>
      </c>
      <c r="Q170" s="46">
        <f t="shared" si="45"/>
        <v>782000</v>
      </c>
      <c r="R170" s="46">
        <f t="shared" si="44"/>
        <v>1564000</v>
      </c>
    </row>
    <row r="171" spans="1:18" s="4" customFormat="1" ht="22.5" customHeight="1">
      <c r="A171" s="39">
        <v>43</v>
      </c>
      <c r="B171" s="84" t="s">
        <v>229</v>
      </c>
      <c r="C171" s="79" t="s">
        <v>684</v>
      </c>
      <c r="D171" s="85" t="s">
        <v>251</v>
      </c>
      <c r="E171" s="59" t="s">
        <v>316</v>
      </c>
      <c r="F171" s="59" t="s">
        <v>2</v>
      </c>
      <c r="G171" s="49" t="s">
        <v>660</v>
      </c>
      <c r="H171" s="43">
        <v>4</v>
      </c>
      <c r="I171" s="44">
        <v>2</v>
      </c>
      <c r="J171" s="45">
        <v>25</v>
      </c>
      <c r="K171" s="46">
        <v>900</v>
      </c>
      <c r="L171" s="47">
        <f t="shared" si="42"/>
        <v>1125</v>
      </c>
      <c r="M171" s="47">
        <f t="shared" si="43"/>
        <v>1181.25</v>
      </c>
      <c r="N171" s="47">
        <f t="shared" si="41"/>
        <v>54337.5</v>
      </c>
      <c r="O171" s="45">
        <v>1</v>
      </c>
      <c r="P171" s="45">
        <v>1</v>
      </c>
      <c r="Q171" s="46">
        <f t="shared" si="45"/>
        <v>782000</v>
      </c>
      <c r="R171" s="46">
        <f t="shared" si="44"/>
        <v>1564000</v>
      </c>
    </row>
    <row r="172" spans="1:18" s="4" customFormat="1" ht="22.5" customHeight="1">
      <c r="A172" s="39">
        <v>44</v>
      </c>
      <c r="B172" s="84" t="s">
        <v>229</v>
      </c>
      <c r="C172" s="79" t="s">
        <v>684</v>
      </c>
      <c r="D172" s="85" t="s">
        <v>252</v>
      </c>
      <c r="E172" s="59" t="s">
        <v>316</v>
      </c>
      <c r="F172" s="59" t="s">
        <v>2</v>
      </c>
      <c r="G172" s="49" t="s">
        <v>660</v>
      </c>
      <c r="H172" s="43">
        <v>4</v>
      </c>
      <c r="I172" s="44">
        <v>2</v>
      </c>
      <c r="J172" s="45">
        <v>25</v>
      </c>
      <c r="K172" s="46">
        <v>900</v>
      </c>
      <c r="L172" s="47">
        <f t="shared" si="42"/>
        <v>1125</v>
      </c>
      <c r="M172" s="47">
        <f t="shared" si="43"/>
        <v>1181.25</v>
      </c>
      <c r="N172" s="47">
        <f t="shared" si="41"/>
        <v>54337.5</v>
      </c>
      <c r="O172" s="45">
        <v>1</v>
      </c>
      <c r="P172" s="45">
        <v>1</v>
      </c>
      <c r="Q172" s="46">
        <f t="shared" si="45"/>
        <v>782000</v>
      </c>
      <c r="R172" s="46">
        <f t="shared" si="44"/>
        <v>1564000</v>
      </c>
    </row>
    <row r="173" spans="1:18" s="4" customFormat="1" ht="22.5" customHeight="1">
      <c r="A173" s="39">
        <v>45</v>
      </c>
      <c r="B173" s="84" t="s">
        <v>229</v>
      </c>
      <c r="C173" s="79" t="s">
        <v>684</v>
      </c>
      <c r="D173" s="85" t="s">
        <v>257</v>
      </c>
      <c r="E173" s="59" t="s">
        <v>316</v>
      </c>
      <c r="F173" s="59" t="s">
        <v>2</v>
      </c>
      <c r="G173" s="49" t="s">
        <v>660</v>
      </c>
      <c r="H173" s="43">
        <v>5</v>
      </c>
      <c r="I173" s="44">
        <v>2</v>
      </c>
      <c r="J173" s="45">
        <v>25</v>
      </c>
      <c r="K173" s="46">
        <v>1000</v>
      </c>
      <c r="L173" s="47">
        <f>J173*K173*5/100</f>
        <v>1250</v>
      </c>
      <c r="M173" s="47">
        <f t="shared" si="43"/>
        <v>1312.5</v>
      </c>
      <c r="N173" s="47">
        <f t="shared" si="41"/>
        <v>60375</v>
      </c>
      <c r="O173" s="45">
        <v>1</v>
      </c>
      <c r="P173" s="45">
        <v>1</v>
      </c>
      <c r="Q173" s="46">
        <f t="shared" si="45"/>
        <v>782000</v>
      </c>
      <c r="R173" s="46">
        <f t="shared" si="44"/>
        <v>1564000</v>
      </c>
    </row>
    <row r="174" spans="1:18" s="4" customFormat="1" ht="22.5" customHeight="1">
      <c r="A174" s="39">
        <v>46</v>
      </c>
      <c r="B174" s="84" t="s">
        <v>229</v>
      </c>
      <c r="C174" s="79" t="s">
        <v>684</v>
      </c>
      <c r="D174" s="85" t="s">
        <v>258</v>
      </c>
      <c r="E174" s="59" t="s">
        <v>316</v>
      </c>
      <c r="F174" s="59" t="s">
        <v>2</v>
      </c>
      <c r="G174" s="49" t="s">
        <v>660</v>
      </c>
      <c r="H174" s="43">
        <v>5</v>
      </c>
      <c r="I174" s="44">
        <v>2</v>
      </c>
      <c r="J174" s="45">
        <v>25</v>
      </c>
      <c r="K174" s="46">
        <v>1000</v>
      </c>
      <c r="L174" s="47">
        <f>J174*K174*5/100</f>
        <v>1250</v>
      </c>
      <c r="M174" s="47">
        <f t="shared" si="43"/>
        <v>1312.5</v>
      </c>
      <c r="N174" s="47">
        <f t="shared" si="41"/>
        <v>60375</v>
      </c>
      <c r="O174" s="45">
        <v>1</v>
      </c>
      <c r="P174" s="45">
        <v>1</v>
      </c>
      <c r="Q174" s="46">
        <f t="shared" si="45"/>
        <v>782000</v>
      </c>
      <c r="R174" s="46">
        <f t="shared" si="44"/>
        <v>1564000</v>
      </c>
    </row>
    <row r="175" spans="1:18" s="4" customFormat="1" ht="22.5" customHeight="1">
      <c r="A175" s="39">
        <v>47</v>
      </c>
      <c r="B175" s="62" t="s">
        <v>229</v>
      </c>
      <c r="C175" s="79" t="s">
        <v>684</v>
      </c>
      <c r="D175" s="41" t="s">
        <v>36</v>
      </c>
      <c r="E175" s="40" t="s">
        <v>166</v>
      </c>
      <c r="F175" s="40" t="s">
        <v>144</v>
      </c>
      <c r="G175" s="49" t="s">
        <v>336</v>
      </c>
      <c r="H175" s="43">
        <v>1</v>
      </c>
      <c r="I175" s="44">
        <v>1</v>
      </c>
      <c r="J175" s="45">
        <v>11</v>
      </c>
      <c r="K175" s="46">
        <v>300</v>
      </c>
      <c r="L175" s="47">
        <f>J175*K175/5</f>
        <v>660</v>
      </c>
      <c r="M175" s="47">
        <f>L175*0.15*5.5</f>
        <v>544.5</v>
      </c>
      <c r="N175" s="47">
        <f>L175*6.6*5.5+M175*2</f>
        <v>25047</v>
      </c>
      <c r="O175" s="45">
        <v>1</v>
      </c>
      <c r="P175" s="45">
        <v>1</v>
      </c>
      <c r="Q175" s="46">
        <f t="shared" si="45"/>
        <v>782000</v>
      </c>
      <c r="R175" s="46">
        <f t="shared" si="44"/>
        <v>782000</v>
      </c>
    </row>
    <row r="176" spans="1:18" s="4" customFormat="1" ht="22.5" customHeight="1">
      <c r="A176" s="39">
        <v>48</v>
      </c>
      <c r="B176" s="79" t="s">
        <v>228</v>
      </c>
      <c r="C176" s="79" t="s">
        <v>684</v>
      </c>
      <c r="D176" s="41" t="s">
        <v>79</v>
      </c>
      <c r="E176" s="40" t="s">
        <v>180</v>
      </c>
      <c r="F176" s="40" t="s">
        <v>142</v>
      </c>
      <c r="G176" s="40" t="s">
        <v>122</v>
      </c>
      <c r="H176" s="43">
        <v>2</v>
      </c>
      <c r="I176" s="44">
        <v>1</v>
      </c>
      <c r="J176" s="45">
        <v>11</v>
      </c>
      <c r="K176" s="46">
        <v>500</v>
      </c>
      <c r="L176" s="47">
        <f>J176*K176*5/100</f>
        <v>275</v>
      </c>
      <c r="M176" s="47">
        <f t="shared" si="43"/>
        <v>288.75</v>
      </c>
      <c r="N176" s="47">
        <f t="shared" si="41"/>
        <v>13282.5</v>
      </c>
      <c r="O176" s="45">
        <v>1</v>
      </c>
      <c r="P176" s="45">
        <v>1</v>
      </c>
      <c r="Q176" s="46">
        <f t="shared" si="45"/>
        <v>782000</v>
      </c>
      <c r="R176" s="46">
        <f t="shared" si="44"/>
        <v>782000</v>
      </c>
    </row>
    <row r="177" spans="1:18" s="4" customFormat="1" ht="22.5" customHeight="1">
      <c r="A177" s="39">
        <v>49</v>
      </c>
      <c r="B177" s="62" t="s">
        <v>229</v>
      </c>
      <c r="C177" s="79" t="s">
        <v>684</v>
      </c>
      <c r="D177" s="41" t="s">
        <v>70</v>
      </c>
      <c r="E177" s="57" t="s">
        <v>167</v>
      </c>
      <c r="F177" s="40" t="s">
        <v>2</v>
      </c>
      <c r="G177" s="42" t="s">
        <v>367</v>
      </c>
      <c r="H177" s="43">
        <v>2</v>
      </c>
      <c r="I177" s="44">
        <v>2</v>
      </c>
      <c r="J177" s="45">
        <v>27</v>
      </c>
      <c r="K177" s="46">
        <v>2200</v>
      </c>
      <c r="L177" s="47">
        <f>J177*K177/5</f>
        <v>11880</v>
      </c>
      <c r="M177" s="47">
        <f>L177*0.15*5.5</f>
        <v>9801</v>
      </c>
      <c r="N177" s="47">
        <f>L177*6.6*5.5+M177*2</f>
        <v>450846</v>
      </c>
      <c r="O177" s="45">
        <v>1</v>
      </c>
      <c r="P177" s="45">
        <v>1</v>
      </c>
      <c r="Q177" s="46">
        <f t="shared" si="45"/>
        <v>782000</v>
      </c>
      <c r="R177" s="46">
        <f t="shared" si="44"/>
        <v>1564000</v>
      </c>
    </row>
    <row r="178" spans="1:18" s="4" customFormat="1" ht="22.5" customHeight="1">
      <c r="A178" s="39">
        <v>50</v>
      </c>
      <c r="B178" s="62" t="s">
        <v>228</v>
      </c>
      <c r="C178" s="79" t="s">
        <v>684</v>
      </c>
      <c r="D178" s="41" t="s">
        <v>69</v>
      </c>
      <c r="E178" s="57" t="s">
        <v>167</v>
      </c>
      <c r="F178" s="40" t="s">
        <v>2</v>
      </c>
      <c r="G178" s="42" t="s">
        <v>367</v>
      </c>
      <c r="H178" s="43">
        <v>2</v>
      </c>
      <c r="I178" s="44">
        <v>2</v>
      </c>
      <c r="J178" s="45">
        <v>27</v>
      </c>
      <c r="K178" s="46">
        <v>2200</v>
      </c>
      <c r="L178" s="47">
        <f>J178*K178*5/100</f>
        <v>2970</v>
      </c>
      <c r="M178" s="47">
        <f t="shared" si="43"/>
        <v>3118.5</v>
      </c>
      <c r="N178" s="47">
        <f t="shared" si="41"/>
        <v>143451</v>
      </c>
      <c r="O178" s="45">
        <v>1</v>
      </c>
      <c r="P178" s="45">
        <v>1</v>
      </c>
      <c r="Q178" s="46">
        <f t="shared" si="45"/>
        <v>782000</v>
      </c>
      <c r="R178" s="46">
        <f t="shared" si="44"/>
        <v>1564000</v>
      </c>
    </row>
    <row r="179" spans="1:18" s="4" customFormat="1" ht="22.5" customHeight="1">
      <c r="A179" s="39">
        <v>51</v>
      </c>
      <c r="B179" s="62" t="s">
        <v>228</v>
      </c>
      <c r="C179" s="79" t="s">
        <v>684</v>
      </c>
      <c r="D179" s="41" t="s">
        <v>38</v>
      </c>
      <c r="E179" s="40" t="s">
        <v>168</v>
      </c>
      <c r="F179" s="40" t="s">
        <v>146</v>
      </c>
      <c r="G179" s="40" t="s">
        <v>368</v>
      </c>
      <c r="H179" s="43">
        <v>2</v>
      </c>
      <c r="I179" s="44">
        <v>1</v>
      </c>
      <c r="J179" s="45">
        <v>10</v>
      </c>
      <c r="K179" s="46">
        <v>600</v>
      </c>
      <c r="L179" s="47">
        <f>J179*K179/5</f>
        <v>1200</v>
      </c>
      <c r="M179" s="47">
        <f>L179*0.15*5.5</f>
        <v>990</v>
      </c>
      <c r="N179" s="47">
        <f>L179*6.6*5.5+M179*2</f>
        <v>45540</v>
      </c>
      <c r="O179" s="45">
        <v>1</v>
      </c>
      <c r="P179" s="45">
        <v>1</v>
      </c>
      <c r="Q179" s="46">
        <f t="shared" si="45"/>
        <v>782000</v>
      </c>
      <c r="R179" s="46">
        <f t="shared" si="44"/>
        <v>782000</v>
      </c>
    </row>
    <row r="180" spans="1:18" s="4" customFormat="1" ht="22.5" customHeight="1">
      <c r="A180" s="39">
        <v>52</v>
      </c>
      <c r="B180" s="84" t="s">
        <v>228</v>
      </c>
      <c r="C180" s="79" t="s">
        <v>684</v>
      </c>
      <c r="D180" s="59" t="s">
        <v>235</v>
      </c>
      <c r="E180" s="59" t="s">
        <v>236</v>
      </c>
      <c r="F180" s="59" t="s">
        <v>142</v>
      </c>
      <c r="G180" s="40" t="s">
        <v>237</v>
      </c>
      <c r="H180" s="43">
        <v>1</v>
      </c>
      <c r="I180" s="44">
        <v>1</v>
      </c>
      <c r="J180" s="45">
        <v>9</v>
      </c>
      <c r="K180" s="46">
        <v>1000</v>
      </c>
      <c r="L180" s="47">
        <f>J180*K180/5</f>
        <v>1800</v>
      </c>
      <c r="M180" s="47">
        <f>L180*0.15*5.5</f>
        <v>1485</v>
      </c>
      <c r="N180" s="47">
        <f>L180*6.6*5.5+M180*2</f>
        <v>68310</v>
      </c>
      <c r="O180" s="45">
        <v>1</v>
      </c>
      <c r="P180" s="45">
        <v>1</v>
      </c>
      <c r="Q180" s="46">
        <f t="shared" si="45"/>
        <v>782000</v>
      </c>
      <c r="R180" s="46">
        <f t="shared" si="44"/>
        <v>782000</v>
      </c>
    </row>
    <row r="181" spans="1:18" s="4" customFormat="1" ht="22.5" customHeight="1">
      <c r="A181" s="39">
        <v>53</v>
      </c>
      <c r="B181" s="62" t="s">
        <v>228</v>
      </c>
      <c r="C181" s="79" t="s">
        <v>684</v>
      </c>
      <c r="D181" s="41" t="s">
        <v>39</v>
      </c>
      <c r="E181" s="40" t="s">
        <v>169</v>
      </c>
      <c r="F181" s="40" t="s">
        <v>142</v>
      </c>
      <c r="G181" s="49" t="s">
        <v>117</v>
      </c>
      <c r="H181" s="43">
        <v>2</v>
      </c>
      <c r="I181" s="44">
        <v>2</v>
      </c>
      <c r="J181" s="45">
        <v>13</v>
      </c>
      <c r="K181" s="46">
        <v>400</v>
      </c>
      <c r="L181" s="47">
        <f>J181*K181/5</f>
        <v>1040</v>
      </c>
      <c r="M181" s="47">
        <f>L181*0.15*5.5</f>
        <v>858</v>
      </c>
      <c r="N181" s="47">
        <f>L181*6.6*5.5+M181*2</f>
        <v>39468</v>
      </c>
      <c r="O181" s="45">
        <v>1</v>
      </c>
      <c r="P181" s="45">
        <v>1</v>
      </c>
      <c r="Q181" s="46">
        <f t="shared" si="45"/>
        <v>782000</v>
      </c>
      <c r="R181" s="46">
        <f t="shared" si="44"/>
        <v>1564000</v>
      </c>
    </row>
    <row r="182" spans="1:18" s="4" customFormat="1" ht="22.5" customHeight="1">
      <c r="A182" s="39">
        <v>54</v>
      </c>
      <c r="B182" s="62" t="s">
        <v>228</v>
      </c>
      <c r="C182" s="79" t="s">
        <v>684</v>
      </c>
      <c r="D182" s="49" t="s">
        <v>213</v>
      </c>
      <c r="E182" s="49" t="s">
        <v>214</v>
      </c>
      <c r="F182" s="59" t="s">
        <v>142</v>
      </c>
      <c r="G182" s="49" t="s">
        <v>215</v>
      </c>
      <c r="H182" s="51">
        <v>2</v>
      </c>
      <c r="I182" s="52">
        <v>2</v>
      </c>
      <c r="J182" s="82">
        <v>10</v>
      </c>
      <c r="K182" s="83">
        <v>250</v>
      </c>
      <c r="L182" s="47">
        <f>J182*K182*5/100</f>
        <v>125</v>
      </c>
      <c r="M182" s="47">
        <f>L182*0.15*7</f>
        <v>131.25</v>
      </c>
      <c r="N182" s="47">
        <f aca="true" t="shared" si="46" ref="N182:N192">L182*6.6*7+M182*2</f>
        <v>6037.5</v>
      </c>
      <c r="O182" s="45">
        <v>1</v>
      </c>
      <c r="P182" s="45">
        <v>1</v>
      </c>
      <c r="Q182" s="46">
        <f t="shared" si="45"/>
        <v>782000</v>
      </c>
      <c r="R182" s="46">
        <f t="shared" si="44"/>
        <v>1564000</v>
      </c>
    </row>
    <row r="183" spans="1:18" s="4" customFormat="1" ht="22.5" customHeight="1">
      <c r="A183" s="39">
        <v>55</v>
      </c>
      <c r="B183" s="62" t="s">
        <v>229</v>
      </c>
      <c r="C183" s="79" t="s">
        <v>684</v>
      </c>
      <c r="D183" s="50" t="s">
        <v>133</v>
      </c>
      <c r="E183" s="50" t="s">
        <v>190</v>
      </c>
      <c r="F183" s="50" t="s">
        <v>140</v>
      </c>
      <c r="G183" s="49" t="s">
        <v>117</v>
      </c>
      <c r="H183" s="51">
        <v>2</v>
      </c>
      <c r="I183" s="52">
        <v>1</v>
      </c>
      <c r="J183" s="53">
        <v>18</v>
      </c>
      <c r="K183" s="46">
        <v>1000</v>
      </c>
      <c r="L183" s="47">
        <f>J183*K183*5/100</f>
        <v>900</v>
      </c>
      <c r="M183" s="47">
        <f>L183*0.15*7</f>
        <v>945</v>
      </c>
      <c r="N183" s="47">
        <f t="shared" si="46"/>
        <v>43470</v>
      </c>
      <c r="O183" s="45">
        <v>1</v>
      </c>
      <c r="P183" s="45">
        <v>1</v>
      </c>
      <c r="Q183" s="46">
        <f t="shared" si="45"/>
        <v>782000</v>
      </c>
      <c r="R183" s="46">
        <f t="shared" si="44"/>
        <v>782000</v>
      </c>
    </row>
    <row r="184" spans="1:18" s="4" customFormat="1" ht="22.5" customHeight="1">
      <c r="A184" s="39">
        <v>56</v>
      </c>
      <c r="B184" s="62" t="s">
        <v>229</v>
      </c>
      <c r="C184" s="79" t="s">
        <v>684</v>
      </c>
      <c r="D184" s="50" t="s">
        <v>134</v>
      </c>
      <c r="E184" s="50" t="s">
        <v>190</v>
      </c>
      <c r="F184" s="50" t="s">
        <v>140</v>
      </c>
      <c r="G184" s="49" t="s">
        <v>117</v>
      </c>
      <c r="H184" s="51">
        <v>2</v>
      </c>
      <c r="I184" s="52">
        <v>1</v>
      </c>
      <c r="J184" s="53">
        <v>18</v>
      </c>
      <c r="K184" s="46">
        <v>1000</v>
      </c>
      <c r="L184" s="47">
        <f>J184*K184*5/100</f>
        <v>900</v>
      </c>
      <c r="M184" s="47">
        <f>L184*0.15*7</f>
        <v>945</v>
      </c>
      <c r="N184" s="47">
        <f t="shared" si="46"/>
        <v>43470</v>
      </c>
      <c r="O184" s="45">
        <v>1</v>
      </c>
      <c r="P184" s="45">
        <v>1</v>
      </c>
      <c r="Q184" s="46">
        <f t="shared" si="45"/>
        <v>782000</v>
      </c>
      <c r="R184" s="46">
        <f t="shared" si="44"/>
        <v>782000</v>
      </c>
    </row>
    <row r="185" spans="1:18" s="4" customFormat="1" ht="22.5" customHeight="1">
      <c r="A185" s="39">
        <v>57</v>
      </c>
      <c r="B185" s="62" t="s">
        <v>229</v>
      </c>
      <c r="C185" s="79" t="s">
        <v>684</v>
      </c>
      <c r="D185" s="49" t="s">
        <v>221</v>
      </c>
      <c r="E185" s="49" t="s">
        <v>220</v>
      </c>
      <c r="F185" s="59" t="s">
        <v>2</v>
      </c>
      <c r="G185" s="49" t="s">
        <v>223</v>
      </c>
      <c r="H185" s="51">
        <v>4</v>
      </c>
      <c r="I185" s="52">
        <v>1</v>
      </c>
      <c r="J185" s="82">
        <v>27</v>
      </c>
      <c r="K185" s="83">
        <f>3000-K184</f>
        <v>2000</v>
      </c>
      <c r="L185" s="47">
        <f>J185*K185/5</f>
        <v>10800</v>
      </c>
      <c r="M185" s="47">
        <f>L185*0.15*5.5</f>
        <v>8910</v>
      </c>
      <c r="N185" s="47">
        <f>L185*6.6*5.5+M185*2</f>
        <v>409860</v>
      </c>
      <c r="O185" s="45">
        <v>1</v>
      </c>
      <c r="P185" s="45">
        <v>1</v>
      </c>
      <c r="Q185" s="46">
        <f t="shared" si="45"/>
        <v>782000</v>
      </c>
      <c r="R185" s="46">
        <f t="shared" si="44"/>
        <v>782000</v>
      </c>
    </row>
    <row r="186" spans="1:18" s="4" customFormat="1" ht="22.5" customHeight="1">
      <c r="A186" s="39">
        <v>58</v>
      </c>
      <c r="B186" s="62" t="s">
        <v>228</v>
      </c>
      <c r="C186" s="79" t="s">
        <v>684</v>
      </c>
      <c r="D186" s="49" t="s">
        <v>219</v>
      </c>
      <c r="E186" s="49" t="s">
        <v>220</v>
      </c>
      <c r="F186" s="59" t="s">
        <v>2</v>
      </c>
      <c r="G186" s="49" t="s">
        <v>222</v>
      </c>
      <c r="H186" s="51">
        <v>2</v>
      </c>
      <c r="I186" s="52">
        <v>1</v>
      </c>
      <c r="J186" s="82">
        <v>9</v>
      </c>
      <c r="K186" s="83">
        <f>3000/35*9</f>
        <v>771.4285714285713</v>
      </c>
      <c r="L186" s="47">
        <f>J186*K186*5/100</f>
        <v>347.1428571428571</v>
      </c>
      <c r="M186" s="47">
        <f>L186*0.15*7</f>
        <v>364.49999999999994</v>
      </c>
      <c r="N186" s="47">
        <f t="shared" si="46"/>
        <v>16766.999999999996</v>
      </c>
      <c r="O186" s="45">
        <v>1</v>
      </c>
      <c r="P186" s="45">
        <v>1</v>
      </c>
      <c r="Q186" s="46">
        <f t="shared" si="45"/>
        <v>782000</v>
      </c>
      <c r="R186" s="46">
        <f t="shared" si="44"/>
        <v>782000</v>
      </c>
    </row>
    <row r="187" spans="1:18" s="4" customFormat="1" ht="22.5" customHeight="1">
      <c r="A187" s="39">
        <v>59</v>
      </c>
      <c r="B187" s="62" t="s">
        <v>229</v>
      </c>
      <c r="C187" s="79" t="s">
        <v>684</v>
      </c>
      <c r="D187" s="81" t="s">
        <v>128</v>
      </c>
      <c r="E187" s="49" t="s">
        <v>188</v>
      </c>
      <c r="F187" s="49" t="s">
        <v>2</v>
      </c>
      <c r="G187" s="49" t="s">
        <v>117</v>
      </c>
      <c r="H187" s="51">
        <v>2</v>
      </c>
      <c r="I187" s="52">
        <v>2</v>
      </c>
      <c r="J187" s="53">
        <v>28</v>
      </c>
      <c r="K187" s="46">
        <v>902</v>
      </c>
      <c r="L187" s="47">
        <f aca="true" t="shared" si="47" ref="L187:L197">J187*K187/5</f>
        <v>5051.2</v>
      </c>
      <c r="M187" s="47">
        <f>L187*0.15*5.5</f>
        <v>4167.24</v>
      </c>
      <c r="N187" s="47">
        <f>L187*6.6*5.5+M187*2</f>
        <v>191693.04</v>
      </c>
      <c r="O187" s="45">
        <v>1</v>
      </c>
      <c r="P187" s="45">
        <v>1</v>
      </c>
      <c r="Q187" s="46">
        <f t="shared" si="45"/>
        <v>782000</v>
      </c>
      <c r="R187" s="46">
        <f t="shared" si="44"/>
        <v>1564000</v>
      </c>
    </row>
    <row r="188" spans="1:18" s="4" customFormat="1" ht="22.5" customHeight="1">
      <c r="A188" s="39">
        <v>60</v>
      </c>
      <c r="B188" s="62" t="s">
        <v>228</v>
      </c>
      <c r="C188" s="79" t="s">
        <v>684</v>
      </c>
      <c r="D188" s="81" t="s">
        <v>127</v>
      </c>
      <c r="E188" s="49" t="s">
        <v>188</v>
      </c>
      <c r="F188" s="49" t="s">
        <v>2</v>
      </c>
      <c r="G188" s="49" t="s">
        <v>117</v>
      </c>
      <c r="H188" s="51">
        <v>2</v>
      </c>
      <c r="I188" s="52">
        <v>2</v>
      </c>
      <c r="J188" s="53">
        <v>5</v>
      </c>
      <c r="K188" s="46">
        <v>901</v>
      </c>
      <c r="L188" s="47">
        <f t="shared" si="47"/>
        <v>901</v>
      </c>
      <c r="M188" s="47">
        <f>L188*0.15*7</f>
        <v>946.0500000000001</v>
      </c>
      <c r="N188" s="47">
        <f t="shared" si="46"/>
        <v>43518.299999999996</v>
      </c>
      <c r="O188" s="45">
        <v>1</v>
      </c>
      <c r="P188" s="45">
        <v>1</v>
      </c>
      <c r="Q188" s="46">
        <f t="shared" si="45"/>
        <v>782000</v>
      </c>
      <c r="R188" s="46">
        <f t="shared" si="44"/>
        <v>1564000</v>
      </c>
    </row>
    <row r="189" spans="1:18" s="4" customFormat="1" ht="22.5" customHeight="1">
      <c r="A189" s="39">
        <v>61</v>
      </c>
      <c r="B189" s="51" t="s">
        <v>232</v>
      </c>
      <c r="C189" s="79" t="s">
        <v>684</v>
      </c>
      <c r="D189" s="50" t="s">
        <v>137</v>
      </c>
      <c r="E189" s="50" t="s">
        <v>191</v>
      </c>
      <c r="F189" s="50" t="s">
        <v>143</v>
      </c>
      <c r="G189" s="81" t="s">
        <v>138</v>
      </c>
      <c r="H189" s="51">
        <v>2</v>
      </c>
      <c r="I189" s="52">
        <v>1</v>
      </c>
      <c r="J189" s="53">
        <v>10</v>
      </c>
      <c r="K189" s="46">
        <v>800</v>
      </c>
      <c r="L189" s="47">
        <f t="shared" si="47"/>
        <v>1600</v>
      </c>
      <c r="M189" s="47">
        <f>L189*0.15*7</f>
        <v>1680</v>
      </c>
      <c r="N189" s="47">
        <f t="shared" si="46"/>
        <v>77280</v>
      </c>
      <c r="O189" s="45">
        <v>1</v>
      </c>
      <c r="P189" s="45">
        <v>1</v>
      </c>
      <c r="Q189" s="46">
        <f t="shared" si="45"/>
        <v>782000</v>
      </c>
      <c r="R189" s="46">
        <f t="shared" si="44"/>
        <v>782000</v>
      </c>
    </row>
    <row r="190" spans="1:18" s="4" customFormat="1" ht="22.5" customHeight="1">
      <c r="A190" s="39">
        <v>62</v>
      </c>
      <c r="B190" s="75" t="s">
        <v>228</v>
      </c>
      <c r="C190" s="79" t="s">
        <v>684</v>
      </c>
      <c r="D190" s="86" t="s">
        <v>656</v>
      </c>
      <c r="E190" s="86" t="s">
        <v>169</v>
      </c>
      <c r="F190" s="75" t="s">
        <v>142</v>
      </c>
      <c r="G190" s="75"/>
      <c r="H190" s="87">
        <v>1</v>
      </c>
      <c r="I190" s="61">
        <v>1</v>
      </c>
      <c r="J190" s="53">
        <v>10</v>
      </c>
      <c r="K190" s="46">
        <v>600</v>
      </c>
      <c r="L190" s="47">
        <f t="shared" si="47"/>
        <v>1200</v>
      </c>
      <c r="M190" s="47">
        <f>L190*0.15*7</f>
        <v>1260</v>
      </c>
      <c r="N190" s="47">
        <f t="shared" si="46"/>
        <v>57960</v>
      </c>
      <c r="O190" s="45">
        <v>1</v>
      </c>
      <c r="P190" s="45">
        <v>1</v>
      </c>
      <c r="Q190" s="46">
        <f t="shared" si="45"/>
        <v>782000</v>
      </c>
      <c r="R190" s="46">
        <f t="shared" si="44"/>
        <v>782000</v>
      </c>
    </row>
    <row r="191" spans="1:18" s="4" customFormat="1" ht="22.5" customHeight="1">
      <c r="A191" s="39">
        <v>63</v>
      </c>
      <c r="B191" s="79" t="s">
        <v>232</v>
      </c>
      <c r="C191" s="79" t="s">
        <v>684</v>
      </c>
      <c r="D191" s="41" t="s">
        <v>41</v>
      </c>
      <c r="E191" s="40" t="s">
        <v>17</v>
      </c>
      <c r="F191" s="40" t="s">
        <v>144</v>
      </c>
      <c r="G191" s="40" t="s">
        <v>124</v>
      </c>
      <c r="H191" s="43">
        <v>2</v>
      </c>
      <c r="I191" s="44">
        <v>2</v>
      </c>
      <c r="J191" s="45">
        <v>10</v>
      </c>
      <c r="K191" s="46">
        <v>550</v>
      </c>
      <c r="L191" s="47">
        <f>J191*K191*5/100</f>
        <v>275</v>
      </c>
      <c r="M191" s="47">
        <f>L191*0.15*7</f>
        <v>288.75</v>
      </c>
      <c r="N191" s="47">
        <f t="shared" si="46"/>
        <v>13282.5</v>
      </c>
      <c r="O191" s="45">
        <v>1</v>
      </c>
      <c r="P191" s="45">
        <v>1</v>
      </c>
      <c r="Q191" s="46">
        <f t="shared" si="45"/>
        <v>782000</v>
      </c>
      <c r="R191" s="46">
        <f aca="true" t="shared" si="48" ref="R191:R218">Q191*P191*I191</f>
        <v>1564000</v>
      </c>
    </row>
    <row r="192" spans="1:18" s="4" customFormat="1" ht="22.5" customHeight="1">
      <c r="A192" s="39">
        <v>64</v>
      </c>
      <c r="B192" s="62" t="s">
        <v>229</v>
      </c>
      <c r="C192" s="79" t="s">
        <v>684</v>
      </c>
      <c r="D192" s="49" t="s">
        <v>206</v>
      </c>
      <c r="E192" s="49" t="s">
        <v>207</v>
      </c>
      <c r="F192" s="59" t="s">
        <v>144</v>
      </c>
      <c r="G192" s="83" t="s">
        <v>129</v>
      </c>
      <c r="H192" s="53">
        <v>1</v>
      </c>
      <c r="I192" s="52">
        <v>1</v>
      </c>
      <c r="J192" s="82">
        <v>10</v>
      </c>
      <c r="K192" s="83">
        <v>1000</v>
      </c>
      <c r="L192" s="47">
        <f>J192*K192*5/100</f>
        <v>500</v>
      </c>
      <c r="M192" s="47">
        <f>L192*0.15*7</f>
        <v>525</v>
      </c>
      <c r="N192" s="47">
        <f t="shared" si="46"/>
        <v>24150</v>
      </c>
      <c r="O192" s="45">
        <v>1</v>
      </c>
      <c r="P192" s="45">
        <v>1</v>
      </c>
      <c r="Q192" s="46">
        <f t="shared" si="45"/>
        <v>782000</v>
      </c>
      <c r="R192" s="46">
        <f t="shared" si="48"/>
        <v>782000</v>
      </c>
    </row>
    <row r="193" spans="1:18" s="4" customFormat="1" ht="22.5" customHeight="1">
      <c r="A193" s="39">
        <v>65</v>
      </c>
      <c r="B193" s="62" t="s">
        <v>229</v>
      </c>
      <c r="C193" s="79" t="s">
        <v>684</v>
      </c>
      <c r="D193" s="49" t="s">
        <v>208</v>
      </c>
      <c r="E193" s="49" t="s">
        <v>209</v>
      </c>
      <c r="F193" s="59" t="s">
        <v>144</v>
      </c>
      <c r="G193" s="83" t="s">
        <v>129</v>
      </c>
      <c r="H193" s="53">
        <v>1</v>
      </c>
      <c r="I193" s="52">
        <v>1</v>
      </c>
      <c r="J193" s="82">
        <v>11</v>
      </c>
      <c r="K193" s="83">
        <v>1000</v>
      </c>
      <c r="L193" s="47">
        <f t="shared" si="47"/>
        <v>2200</v>
      </c>
      <c r="M193" s="47">
        <f>L193*0.15*5.5</f>
        <v>1815</v>
      </c>
      <c r="N193" s="47">
        <f>L193*6.6*5.5+M193*2</f>
        <v>83490</v>
      </c>
      <c r="O193" s="45">
        <v>1</v>
      </c>
      <c r="P193" s="45">
        <v>1</v>
      </c>
      <c r="Q193" s="46">
        <f aca="true" t="shared" si="49" ref="Q193:Q224">34*$Q$10*O193</f>
        <v>782000</v>
      </c>
      <c r="R193" s="46">
        <f t="shared" si="48"/>
        <v>782000</v>
      </c>
    </row>
    <row r="194" spans="1:18" s="4" customFormat="1" ht="22.5" customHeight="1">
      <c r="A194" s="39">
        <v>66</v>
      </c>
      <c r="B194" s="62" t="s">
        <v>228</v>
      </c>
      <c r="C194" s="79" t="s">
        <v>684</v>
      </c>
      <c r="D194" s="80" t="s">
        <v>320</v>
      </c>
      <c r="E194" s="40" t="s">
        <v>186</v>
      </c>
      <c r="F194" s="40" t="s">
        <v>147</v>
      </c>
      <c r="G194" s="49" t="s">
        <v>117</v>
      </c>
      <c r="H194" s="43">
        <v>4</v>
      </c>
      <c r="I194" s="44">
        <v>2</v>
      </c>
      <c r="J194" s="45">
        <v>15</v>
      </c>
      <c r="K194" s="46">
        <v>3000</v>
      </c>
      <c r="L194" s="47">
        <f t="shared" si="47"/>
        <v>9000</v>
      </c>
      <c r="M194" s="47">
        <f>L194*0.15*7</f>
        <v>9450</v>
      </c>
      <c r="N194" s="47">
        <f>L194*6.6*7+M194*2</f>
        <v>434700</v>
      </c>
      <c r="O194" s="45">
        <v>1</v>
      </c>
      <c r="P194" s="45">
        <v>1</v>
      </c>
      <c r="Q194" s="46">
        <f t="shared" si="49"/>
        <v>782000</v>
      </c>
      <c r="R194" s="46">
        <f t="shared" si="48"/>
        <v>1564000</v>
      </c>
    </row>
    <row r="195" spans="1:18" s="4" customFormat="1" ht="22.5" customHeight="1">
      <c r="A195" s="39">
        <v>67</v>
      </c>
      <c r="B195" s="79" t="s">
        <v>228</v>
      </c>
      <c r="C195" s="79" t="s">
        <v>684</v>
      </c>
      <c r="D195" s="41" t="s">
        <v>321</v>
      </c>
      <c r="E195" s="40" t="s">
        <v>47</v>
      </c>
      <c r="F195" s="40" t="s">
        <v>142</v>
      </c>
      <c r="G195" s="40" t="s">
        <v>123</v>
      </c>
      <c r="H195" s="43">
        <v>1</v>
      </c>
      <c r="I195" s="44">
        <v>1</v>
      </c>
      <c r="J195" s="45">
        <v>9</v>
      </c>
      <c r="K195" s="46">
        <v>500</v>
      </c>
      <c r="L195" s="47">
        <f t="shared" si="47"/>
        <v>900</v>
      </c>
      <c r="M195" s="47">
        <f>L195*0.15*5.5</f>
        <v>742.5</v>
      </c>
      <c r="N195" s="47">
        <f>L195*6.6*5.5+M195*2</f>
        <v>34155</v>
      </c>
      <c r="O195" s="45">
        <v>1</v>
      </c>
      <c r="P195" s="45">
        <v>1</v>
      </c>
      <c r="Q195" s="46">
        <f t="shared" si="49"/>
        <v>782000</v>
      </c>
      <c r="R195" s="46">
        <f t="shared" si="48"/>
        <v>782000</v>
      </c>
    </row>
    <row r="196" spans="1:18" s="4" customFormat="1" ht="22.5" customHeight="1">
      <c r="A196" s="39">
        <v>68</v>
      </c>
      <c r="B196" s="79" t="s">
        <v>228</v>
      </c>
      <c r="C196" s="79" t="s">
        <v>684</v>
      </c>
      <c r="D196" s="41" t="s">
        <v>40</v>
      </c>
      <c r="E196" s="40" t="s">
        <v>170</v>
      </c>
      <c r="F196" s="40" t="s">
        <v>147</v>
      </c>
      <c r="G196" s="40" t="s">
        <v>123</v>
      </c>
      <c r="H196" s="43">
        <v>4</v>
      </c>
      <c r="I196" s="44">
        <v>2</v>
      </c>
      <c r="J196" s="45">
        <v>19</v>
      </c>
      <c r="K196" s="46">
        <v>1250</v>
      </c>
      <c r="L196" s="47">
        <f t="shared" si="47"/>
        <v>4750</v>
      </c>
      <c r="M196" s="47">
        <f>L196*0.15*5.5</f>
        <v>3918.75</v>
      </c>
      <c r="N196" s="47">
        <f>L196*6.6*5.5+M196*2</f>
        <v>180262.5</v>
      </c>
      <c r="O196" s="45">
        <v>1</v>
      </c>
      <c r="P196" s="45">
        <v>1</v>
      </c>
      <c r="Q196" s="46">
        <f t="shared" si="49"/>
        <v>782000</v>
      </c>
      <c r="R196" s="46">
        <f t="shared" si="48"/>
        <v>1564000</v>
      </c>
    </row>
    <row r="197" spans="1:18" s="4" customFormat="1" ht="22.5" customHeight="1">
      <c r="A197" s="39">
        <v>69</v>
      </c>
      <c r="B197" s="62" t="s">
        <v>232</v>
      </c>
      <c r="C197" s="79" t="s">
        <v>684</v>
      </c>
      <c r="D197" s="41" t="s">
        <v>43</v>
      </c>
      <c r="E197" s="40" t="s">
        <v>174</v>
      </c>
      <c r="F197" s="40" t="s">
        <v>147</v>
      </c>
      <c r="G197" s="42" t="s">
        <v>367</v>
      </c>
      <c r="H197" s="43">
        <v>5</v>
      </c>
      <c r="I197" s="44">
        <v>2</v>
      </c>
      <c r="J197" s="45">
        <v>22</v>
      </c>
      <c r="K197" s="46">
        <v>1500</v>
      </c>
      <c r="L197" s="47">
        <f t="shared" si="47"/>
        <v>6600</v>
      </c>
      <c r="M197" s="47">
        <f>L197*0.15*5.5</f>
        <v>5445</v>
      </c>
      <c r="N197" s="47">
        <f>L197*6.6*5.5+M197*2</f>
        <v>250470</v>
      </c>
      <c r="O197" s="45">
        <v>1</v>
      </c>
      <c r="P197" s="45">
        <v>1</v>
      </c>
      <c r="Q197" s="46">
        <f t="shared" si="49"/>
        <v>782000</v>
      </c>
      <c r="R197" s="46">
        <f t="shared" si="48"/>
        <v>1564000</v>
      </c>
    </row>
    <row r="198" spans="1:18" s="4" customFormat="1" ht="22.5" customHeight="1">
      <c r="A198" s="39">
        <v>70</v>
      </c>
      <c r="B198" s="62" t="s">
        <v>228</v>
      </c>
      <c r="C198" s="79" t="s">
        <v>684</v>
      </c>
      <c r="D198" s="41" t="s">
        <v>80</v>
      </c>
      <c r="E198" s="40" t="s">
        <v>81</v>
      </c>
      <c r="F198" s="40" t="s">
        <v>142</v>
      </c>
      <c r="G198" s="42" t="s">
        <v>367</v>
      </c>
      <c r="H198" s="43">
        <v>2</v>
      </c>
      <c r="I198" s="44">
        <v>2</v>
      </c>
      <c r="J198" s="45">
        <v>10</v>
      </c>
      <c r="K198" s="46">
        <v>500</v>
      </c>
      <c r="L198" s="47">
        <f>J198*K198*5/100</f>
        <v>250</v>
      </c>
      <c r="M198" s="47">
        <f>L198*0.15*5.5</f>
        <v>206.25</v>
      </c>
      <c r="N198" s="47">
        <f>L198*6.6*5.5+M198*2</f>
        <v>9487.5</v>
      </c>
      <c r="O198" s="45">
        <v>1</v>
      </c>
      <c r="P198" s="45">
        <v>1</v>
      </c>
      <c r="Q198" s="46">
        <f t="shared" si="49"/>
        <v>782000</v>
      </c>
      <c r="R198" s="46">
        <f t="shared" si="48"/>
        <v>1564000</v>
      </c>
    </row>
    <row r="199" spans="1:18" s="4" customFormat="1" ht="22.5" customHeight="1">
      <c r="A199" s="39">
        <v>71</v>
      </c>
      <c r="B199" s="62" t="s">
        <v>228</v>
      </c>
      <c r="C199" s="79" t="s">
        <v>684</v>
      </c>
      <c r="D199" s="41" t="s">
        <v>14</v>
      </c>
      <c r="E199" s="40" t="s">
        <v>171</v>
      </c>
      <c r="F199" s="40" t="s">
        <v>142</v>
      </c>
      <c r="G199" s="42" t="s">
        <v>367</v>
      </c>
      <c r="H199" s="43">
        <v>4</v>
      </c>
      <c r="I199" s="44">
        <v>1</v>
      </c>
      <c r="J199" s="45">
        <v>22</v>
      </c>
      <c r="K199" s="46">
        <v>1700</v>
      </c>
      <c r="L199" s="47">
        <f>J199*K199*5/100</f>
        <v>1870</v>
      </c>
      <c r="M199" s="47">
        <f>L199*0.15*7</f>
        <v>1963.5</v>
      </c>
      <c r="N199" s="47">
        <f>L199*6.6*7+M199*2</f>
        <v>90321</v>
      </c>
      <c r="O199" s="45">
        <v>1</v>
      </c>
      <c r="P199" s="45">
        <v>1</v>
      </c>
      <c r="Q199" s="46">
        <f t="shared" si="49"/>
        <v>782000</v>
      </c>
      <c r="R199" s="46">
        <f t="shared" si="48"/>
        <v>782000</v>
      </c>
    </row>
    <row r="200" spans="1:18" s="4" customFormat="1" ht="22.5" customHeight="1">
      <c r="A200" s="39">
        <v>72</v>
      </c>
      <c r="B200" s="79" t="s">
        <v>229</v>
      </c>
      <c r="C200" s="79" t="s">
        <v>684</v>
      </c>
      <c r="D200" s="41" t="s">
        <v>340</v>
      </c>
      <c r="E200" s="40" t="s">
        <v>151</v>
      </c>
      <c r="F200" s="40" t="s">
        <v>143</v>
      </c>
      <c r="G200" s="42" t="s">
        <v>367</v>
      </c>
      <c r="H200" s="43">
        <v>4</v>
      </c>
      <c r="I200" s="44">
        <v>3</v>
      </c>
      <c r="J200" s="45">
        <v>27</v>
      </c>
      <c r="K200" s="46">
        <v>1500</v>
      </c>
      <c r="L200" s="47">
        <f>J200*K200/5</f>
        <v>8100</v>
      </c>
      <c r="M200" s="47">
        <f>L200*0.15*5.5</f>
        <v>6682.5</v>
      </c>
      <c r="N200" s="47">
        <f>L200*6.6*5.5+M200*2</f>
        <v>307395</v>
      </c>
      <c r="O200" s="45">
        <v>1</v>
      </c>
      <c r="P200" s="45">
        <v>1</v>
      </c>
      <c r="Q200" s="46">
        <f t="shared" si="49"/>
        <v>782000</v>
      </c>
      <c r="R200" s="46">
        <f t="shared" si="48"/>
        <v>2346000</v>
      </c>
    </row>
    <row r="201" spans="1:18" s="4" customFormat="1" ht="22.5" customHeight="1">
      <c r="A201" s="39">
        <v>73</v>
      </c>
      <c r="B201" s="79" t="s">
        <v>229</v>
      </c>
      <c r="C201" s="79" t="s">
        <v>684</v>
      </c>
      <c r="D201" s="41" t="s">
        <v>341</v>
      </c>
      <c r="E201" s="40" t="s">
        <v>151</v>
      </c>
      <c r="F201" s="40" t="s">
        <v>143</v>
      </c>
      <c r="G201" s="42" t="s">
        <v>367</v>
      </c>
      <c r="H201" s="43">
        <v>4</v>
      </c>
      <c r="I201" s="44">
        <v>3</v>
      </c>
      <c r="J201" s="45">
        <v>27</v>
      </c>
      <c r="K201" s="46">
        <v>1500</v>
      </c>
      <c r="L201" s="47">
        <f>J201*K201*5/100</f>
        <v>2025</v>
      </c>
      <c r="M201" s="47">
        <f aca="true" t="shared" si="50" ref="M201:M213">L201*0.15*7</f>
        <v>2126.25</v>
      </c>
      <c r="N201" s="47">
        <f aca="true" t="shared" si="51" ref="N201:N213">L201*6.6*7+M201*2</f>
        <v>97807.5</v>
      </c>
      <c r="O201" s="45">
        <v>1</v>
      </c>
      <c r="P201" s="45">
        <v>1</v>
      </c>
      <c r="Q201" s="46">
        <f t="shared" si="49"/>
        <v>782000</v>
      </c>
      <c r="R201" s="46">
        <f t="shared" si="48"/>
        <v>2346000</v>
      </c>
    </row>
    <row r="202" spans="1:18" s="4" customFormat="1" ht="22.5" customHeight="1">
      <c r="A202" s="39">
        <v>74</v>
      </c>
      <c r="B202" s="79" t="s">
        <v>229</v>
      </c>
      <c r="C202" s="79" t="s">
        <v>684</v>
      </c>
      <c r="D202" s="41" t="s">
        <v>37</v>
      </c>
      <c r="E202" s="40" t="s">
        <v>342</v>
      </c>
      <c r="F202" s="40" t="s">
        <v>143</v>
      </c>
      <c r="G202" s="40" t="s">
        <v>122</v>
      </c>
      <c r="H202" s="43">
        <v>2</v>
      </c>
      <c r="I202" s="44">
        <v>1</v>
      </c>
      <c r="J202" s="45">
        <v>17</v>
      </c>
      <c r="K202" s="46">
        <v>700</v>
      </c>
      <c r="L202" s="47">
        <f>J202*K202*5/100</f>
        <v>595</v>
      </c>
      <c r="M202" s="47">
        <f t="shared" si="50"/>
        <v>624.75</v>
      </c>
      <c r="N202" s="47">
        <f t="shared" si="51"/>
        <v>28738.5</v>
      </c>
      <c r="O202" s="45">
        <v>1</v>
      </c>
      <c r="P202" s="45">
        <v>1</v>
      </c>
      <c r="Q202" s="46">
        <f t="shared" si="49"/>
        <v>782000</v>
      </c>
      <c r="R202" s="46">
        <f t="shared" si="48"/>
        <v>782000</v>
      </c>
    </row>
    <row r="203" spans="1:18" s="4" customFormat="1" ht="22.5" customHeight="1">
      <c r="A203" s="39">
        <v>75</v>
      </c>
      <c r="B203" s="67" t="s">
        <v>228</v>
      </c>
      <c r="C203" s="79" t="s">
        <v>684</v>
      </c>
      <c r="D203" s="68" t="s">
        <v>267</v>
      </c>
      <c r="E203" s="69" t="s">
        <v>268</v>
      </c>
      <c r="F203" s="70" t="s">
        <v>142</v>
      </c>
      <c r="G203" s="40" t="s">
        <v>119</v>
      </c>
      <c r="H203" s="71">
        <v>2</v>
      </c>
      <c r="I203" s="44">
        <v>1</v>
      </c>
      <c r="J203" s="72">
        <v>8</v>
      </c>
      <c r="K203" s="88">
        <v>800</v>
      </c>
      <c r="L203" s="47">
        <f>J203*K203*5/100</f>
        <v>320</v>
      </c>
      <c r="M203" s="47">
        <f t="shared" si="50"/>
        <v>336</v>
      </c>
      <c r="N203" s="47">
        <f t="shared" si="51"/>
        <v>15456</v>
      </c>
      <c r="O203" s="45">
        <v>1</v>
      </c>
      <c r="P203" s="45">
        <v>1</v>
      </c>
      <c r="Q203" s="46">
        <f t="shared" si="49"/>
        <v>782000</v>
      </c>
      <c r="R203" s="46">
        <f t="shared" si="48"/>
        <v>782000</v>
      </c>
    </row>
    <row r="204" spans="1:18" s="4" customFormat="1" ht="22.5" customHeight="1">
      <c r="A204" s="39">
        <v>76</v>
      </c>
      <c r="B204" s="67" t="s">
        <v>229</v>
      </c>
      <c r="C204" s="79" t="s">
        <v>684</v>
      </c>
      <c r="D204" s="68" t="s">
        <v>289</v>
      </c>
      <c r="E204" s="69" t="s">
        <v>291</v>
      </c>
      <c r="F204" s="70" t="s">
        <v>142</v>
      </c>
      <c r="G204" s="40" t="s">
        <v>120</v>
      </c>
      <c r="H204" s="71">
        <v>1</v>
      </c>
      <c r="I204" s="44">
        <v>1</v>
      </c>
      <c r="J204" s="72">
        <v>9</v>
      </c>
      <c r="K204" s="88">
        <v>300</v>
      </c>
      <c r="L204" s="47">
        <f>J204*K204/5</f>
        <v>540</v>
      </c>
      <c r="M204" s="47">
        <f t="shared" si="50"/>
        <v>567</v>
      </c>
      <c r="N204" s="47">
        <f t="shared" si="51"/>
        <v>26082</v>
      </c>
      <c r="O204" s="45">
        <v>1</v>
      </c>
      <c r="P204" s="45">
        <v>1</v>
      </c>
      <c r="Q204" s="46">
        <f t="shared" si="49"/>
        <v>782000</v>
      </c>
      <c r="R204" s="46">
        <f t="shared" si="48"/>
        <v>782000</v>
      </c>
    </row>
    <row r="205" spans="1:18" s="4" customFormat="1" ht="22.5" customHeight="1">
      <c r="A205" s="39">
        <v>77</v>
      </c>
      <c r="B205" s="67" t="s">
        <v>229</v>
      </c>
      <c r="C205" s="79" t="s">
        <v>684</v>
      </c>
      <c r="D205" s="68" t="s">
        <v>290</v>
      </c>
      <c r="E205" s="69" t="s">
        <v>295</v>
      </c>
      <c r="F205" s="70" t="s">
        <v>140</v>
      </c>
      <c r="G205" s="40" t="s">
        <v>125</v>
      </c>
      <c r="H205" s="71">
        <v>2</v>
      </c>
      <c r="I205" s="44">
        <v>1</v>
      </c>
      <c r="J205" s="72">
        <v>8</v>
      </c>
      <c r="K205" s="88">
        <v>300</v>
      </c>
      <c r="L205" s="47">
        <f>J205*K205*5/100</f>
        <v>120</v>
      </c>
      <c r="M205" s="47">
        <f t="shared" si="50"/>
        <v>126</v>
      </c>
      <c r="N205" s="47">
        <f t="shared" si="51"/>
        <v>5796</v>
      </c>
      <c r="O205" s="45">
        <v>1</v>
      </c>
      <c r="P205" s="45">
        <v>1</v>
      </c>
      <c r="Q205" s="46">
        <f t="shared" si="49"/>
        <v>782000</v>
      </c>
      <c r="R205" s="46">
        <f t="shared" si="48"/>
        <v>782000</v>
      </c>
    </row>
    <row r="206" spans="1:18" s="4" customFormat="1" ht="22.5" customHeight="1">
      <c r="A206" s="39">
        <v>78</v>
      </c>
      <c r="B206" s="67" t="s">
        <v>229</v>
      </c>
      <c r="C206" s="79" t="s">
        <v>684</v>
      </c>
      <c r="D206" s="60" t="s">
        <v>287</v>
      </c>
      <c r="E206" s="69" t="s">
        <v>288</v>
      </c>
      <c r="F206" s="70" t="s">
        <v>146</v>
      </c>
      <c r="G206" s="40" t="s">
        <v>117</v>
      </c>
      <c r="H206" s="71">
        <v>2</v>
      </c>
      <c r="I206" s="44">
        <v>2</v>
      </c>
      <c r="J206" s="72">
        <v>17</v>
      </c>
      <c r="K206" s="88">
        <v>1500</v>
      </c>
      <c r="L206" s="47">
        <f>J206*K206*5/100</f>
        <v>1275</v>
      </c>
      <c r="M206" s="47">
        <f t="shared" si="50"/>
        <v>1338.75</v>
      </c>
      <c r="N206" s="47">
        <f t="shared" si="51"/>
        <v>61582.5</v>
      </c>
      <c r="O206" s="45">
        <v>1</v>
      </c>
      <c r="P206" s="45">
        <v>1</v>
      </c>
      <c r="Q206" s="46">
        <f t="shared" si="49"/>
        <v>782000</v>
      </c>
      <c r="R206" s="46">
        <f t="shared" si="48"/>
        <v>1564000</v>
      </c>
    </row>
    <row r="207" spans="1:18" s="4" customFormat="1" ht="22.5" customHeight="1">
      <c r="A207" s="39">
        <v>79</v>
      </c>
      <c r="B207" s="67" t="s">
        <v>228</v>
      </c>
      <c r="C207" s="79" t="s">
        <v>684</v>
      </c>
      <c r="D207" s="60" t="s">
        <v>297</v>
      </c>
      <c r="E207" s="69" t="s">
        <v>292</v>
      </c>
      <c r="F207" s="70" t="s">
        <v>144</v>
      </c>
      <c r="G207" s="40" t="s">
        <v>117</v>
      </c>
      <c r="H207" s="71">
        <v>2</v>
      </c>
      <c r="I207" s="44">
        <v>1</v>
      </c>
      <c r="J207" s="72">
        <v>14</v>
      </c>
      <c r="K207" s="88">
        <v>1000</v>
      </c>
      <c r="L207" s="47">
        <f>J207*K207*5/100</f>
        <v>700</v>
      </c>
      <c r="M207" s="47">
        <f t="shared" si="50"/>
        <v>735</v>
      </c>
      <c r="N207" s="47">
        <f t="shared" si="51"/>
        <v>33810</v>
      </c>
      <c r="O207" s="45">
        <v>1</v>
      </c>
      <c r="P207" s="45">
        <v>1</v>
      </c>
      <c r="Q207" s="46">
        <f t="shared" si="49"/>
        <v>782000</v>
      </c>
      <c r="R207" s="46">
        <f t="shared" si="48"/>
        <v>782000</v>
      </c>
    </row>
    <row r="208" spans="1:18" s="4" customFormat="1" ht="22.5" customHeight="1">
      <c r="A208" s="39">
        <v>80</v>
      </c>
      <c r="B208" s="67" t="s">
        <v>232</v>
      </c>
      <c r="C208" s="79" t="s">
        <v>684</v>
      </c>
      <c r="D208" s="70" t="s">
        <v>293</v>
      </c>
      <c r="E208" s="69" t="s">
        <v>294</v>
      </c>
      <c r="F208" s="70" t="s">
        <v>142</v>
      </c>
      <c r="G208" s="40" t="s">
        <v>117</v>
      </c>
      <c r="H208" s="72">
        <v>2</v>
      </c>
      <c r="I208" s="89">
        <v>1</v>
      </c>
      <c r="J208" s="72">
        <v>12</v>
      </c>
      <c r="K208" s="88">
        <v>1000</v>
      </c>
      <c r="L208" s="47">
        <f>J208*K208/5</f>
        <v>2400</v>
      </c>
      <c r="M208" s="47">
        <f>L208*0.15*5.5</f>
        <v>1980</v>
      </c>
      <c r="N208" s="47">
        <f>L208*6.6*5.5+M208*2</f>
        <v>91080</v>
      </c>
      <c r="O208" s="45">
        <v>1</v>
      </c>
      <c r="P208" s="72">
        <f>O208*0.15*5.5</f>
        <v>0.825</v>
      </c>
      <c r="Q208" s="46">
        <f t="shared" si="49"/>
        <v>782000</v>
      </c>
      <c r="R208" s="46">
        <f t="shared" si="48"/>
        <v>645150</v>
      </c>
    </row>
    <row r="209" spans="1:18" s="4" customFormat="1" ht="22.5" customHeight="1">
      <c r="A209" s="39">
        <v>81</v>
      </c>
      <c r="B209" s="67" t="s">
        <v>229</v>
      </c>
      <c r="C209" s="79" t="s">
        <v>684</v>
      </c>
      <c r="D209" s="68" t="s">
        <v>302</v>
      </c>
      <c r="E209" s="69" t="s">
        <v>303</v>
      </c>
      <c r="F209" s="70" t="s">
        <v>143</v>
      </c>
      <c r="G209" s="40" t="s">
        <v>117</v>
      </c>
      <c r="H209" s="71">
        <v>3</v>
      </c>
      <c r="I209" s="44">
        <v>2</v>
      </c>
      <c r="J209" s="72">
        <v>20</v>
      </c>
      <c r="K209" s="88">
        <v>900</v>
      </c>
      <c r="L209" s="47">
        <f aca="true" t="shared" si="52" ref="L209:L216">J209*K209*5/100</f>
        <v>900</v>
      </c>
      <c r="M209" s="47">
        <f t="shared" si="50"/>
        <v>945</v>
      </c>
      <c r="N209" s="47">
        <f t="shared" si="51"/>
        <v>43470</v>
      </c>
      <c r="O209" s="45">
        <v>1</v>
      </c>
      <c r="P209" s="45">
        <v>1</v>
      </c>
      <c r="Q209" s="46">
        <f t="shared" si="49"/>
        <v>782000</v>
      </c>
      <c r="R209" s="46">
        <f t="shared" si="48"/>
        <v>1564000</v>
      </c>
    </row>
    <row r="210" spans="1:18" s="4" customFormat="1" ht="22.5" customHeight="1">
      <c r="A210" s="39">
        <v>82</v>
      </c>
      <c r="B210" s="67" t="s">
        <v>229</v>
      </c>
      <c r="C210" s="79" t="s">
        <v>684</v>
      </c>
      <c r="D210" s="68" t="s">
        <v>310</v>
      </c>
      <c r="E210" s="69" t="s">
        <v>311</v>
      </c>
      <c r="F210" s="70" t="s">
        <v>148</v>
      </c>
      <c r="G210" s="40" t="s">
        <v>117</v>
      </c>
      <c r="H210" s="71">
        <v>5</v>
      </c>
      <c r="I210" s="44">
        <v>2</v>
      </c>
      <c r="J210" s="72">
        <v>23</v>
      </c>
      <c r="K210" s="88">
        <v>3800</v>
      </c>
      <c r="L210" s="47">
        <f t="shared" si="52"/>
        <v>4370</v>
      </c>
      <c r="M210" s="47">
        <f t="shared" si="50"/>
        <v>4588.5</v>
      </c>
      <c r="N210" s="47">
        <f t="shared" si="51"/>
        <v>211071</v>
      </c>
      <c r="O210" s="45">
        <v>1</v>
      </c>
      <c r="P210" s="45">
        <v>1</v>
      </c>
      <c r="Q210" s="46">
        <f t="shared" si="49"/>
        <v>782000</v>
      </c>
      <c r="R210" s="46">
        <f t="shared" si="48"/>
        <v>1564000</v>
      </c>
    </row>
    <row r="211" spans="1:18" s="4" customFormat="1" ht="22.5" customHeight="1">
      <c r="A211" s="39">
        <v>83</v>
      </c>
      <c r="B211" s="67" t="s">
        <v>228</v>
      </c>
      <c r="C211" s="79" t="s">
        <v>684</v>
      </c>
      <c r="D211" s="60" t="s">
        <v>331</v>
      </c>
      <c r="E211" s="90" t="s">
        <v>332</v>
      </c>
      <c r="F211" s="70" t="s">
        <v>142</v>
      </c>
      <c r="G211" s="40" t="s">
        <v>333</v>
      </c>
      <c r="H211" s="71">
        <v>10</v>
      </c>
      <c r="I211" s="44">
        <v>1</v>
      </c>
      <c r="J211" s="72">
        <v>10</v>
      </c>
      <c r="K211" s="88">
        <v>450</v>
      </c>
      <c r="L211" s="47">
        <f t="shared" si="52"/>
        <v>225</v>
      </c>
      <c r="M211" s="47">
        <f t="shared" si="50"/>
        <v>236.25</v>
      </c>
      <c r="N211" s="47">
        <f t="shared" si="51"/>
        <v>10867.5</v>
      </c>
      <c r="O211" s="45">
        <v>1</v>
      </c>
      <c r="P211" s="45">
        <v>1</v>
      </c>
      <c r="Q211" s="46">
        <f t="shared" si="49"/>
        <v>782000</v>
      </c>
      <c r="R211" s="46">
        <f t="shared" si="48"/>
        <v>782000</v>
      </c>
    </row>
    <row r="212" spans="1:18" s="4" customFormat="1" ht="22.5" customHeight="1">
      <c r="A212" s="39">
        <v>84</v>
      </c>
      <c r="B212" s="67" t="s">
        <v>229</v>
      </c>
      <c r="C212" s="79" t="s">
        <v>684</v>
      </c>
      <c r="D212" s="68" t="s">
        <v>334</v>
      </c>
      <c r="E212" s="57" t="s">
        <v>199</v>
      </c>
      <c r="F212" s="70" t="s">
        <v>140</v>
      </c>
      <c r="G212" s="40" t="s">
        <v>309</v>
      </c>
      <c r="H212" s="71">
        <v>4</v>
      </c>
      <c r="I212" s="44">
        <v>1</v>
      </c>
      <c r="J212" s="72">
        <v>18</v>
      </c>
      <c r="K212" s="88">
        <v>1000</v>
      </c>
      <c r="L212" s="47">
        <f t="shared" si="52"/>
        <v>900</v>
      </c>
      <c r="M212" s="47">
        <f t="shared" si="50"/>
        <v>945</v>
      </c>
      <c r="N212" s="47">
        <f t="shared" si="51"/>
        <v>43470</v>
      </c>
      <c r="O212" s="45">
        <v>1</v>
      </c>
      <c r="P212" s="45">
        <v>1</v>
      </c>
      <c r="Q212" s="46">
        <f t="shared" si="49"/>
        <v>782000</v>
      </c>
      <c r="R212" s="46">
        <f t="shared" si="48"/>
        <v>782000</v>
      </c>
    </row>
    <row r="213" spans="1:18" s="4" customFormat="1" ht="22.5" customHeight="1">
      <c r="A213" s="39">
        <v>85</v>
      </c>
      <c r="B213" s="67" t="s">
        <v>229</v>
      </c>
      <c r="C213" s="79" t="s">
        <v>684</v>
      </c>
      <c r="D213" s="68" t="s">
        <v>335</v>
      </c>
      <c r="E213" s="57" t="s">
        <v>199</v>
      </c>
      <c r="F213" s="70" t="s">
        <v>140</v>
      </c>
      <c r="G213" s="40" t="s">
        <v>309</v>
      </c>
      <c r="H213" s="71">
        <v>4</v>
      </c>
      <c r="I213" s="44">
        <v>1</v>
      </c>
      <c r="J213" s="72">
        <v>18</v>
      </c>
      <c r="K213" s="88">
        <v>1000</v>
      </c>
      <c r="L213" s="47">
        <f t="shared" si="52"/>
        <v>900</v>
      </c>
      <c r="M213" s="47">
        <f t="shared" si="50"/>
        <v>945</v>
      </c>
      <c r="N213" s="47">
        <f t="shared" si="51"/>
        <v>43470</v>
      </c>
      <c r="O213" s="45">
        <v>1</v>
      </c>
      <c r="P213" s="45">
        <v>1</v>
      </c>
      <c r="Q213" s="46">
        <f t="shared" si="49"/>
        <v>782000</v>
      </c>
      <c r="R213" s="46">
        <f t="shared" si="48"/>
        <v>782000</v>
      </c>
    </row>
    <row r="214" spans="1:18" s="4" customFormat="1" ht="22.5" customHeight="1">
      <c r="A214" s="39">
        <v>86</v>
      </c>
      <c r="B214" s="67" t="s">
        <v>229</v>
      </c>
      <c r="C214" s="79" t="s">
        <v>684</v>
      </c>
      <c r="D214" s="68" t="s">
        <v>346</v>
      </c>
      <c r="E214" s="57" t="s">
        <v>345</v>
      </c>
      <c r="F214" s="70" t="s">
        <v>147</v>
      </c>
      <c r="G214" s="40" t="s">
        <v>309</v>
      </c>
      <c r="H214" s="71">
        <v>2</v>
      </c>
      <c r="I214" s="44">
        <v>1</v>
      </c>
      <c r="J214" s="72">
        <v>9</v>
      </c>
      <c r="K214" s="88">
        <v>500</v>
      </c>
      <c r="L214" s="47">
        <f t="shared" si="52"/>
        <v>225</v>
      </c>
      <c r="M214" s="47">
        <f>L214*0.15*7</f>
        <v>236.25</v>
      </c>
      <c r="N214" s="47">
        <f>L214*6.6*7+M214*2</f>
        <v>10867.5</v>
      </c>
      <c r="O214" s="45">
        <v>1</v>
      </c>
      <c r="P214" s="45">
        <v>1</v>
      </c>
      <c r="Q214" s="46">
        <f t="shared" si="49"/>
        <v>782000</v>
      </c>
      <c r="R214" s="46">
        <f t="shared" si="48"/>
        <v>782000</v>
      </c>
    </row>
    <row r="215" spans="1:18" s="4" customFormat="1" ht="22.5" customHeight="1">
      <c r="A215" s="39">
        <v>87</v>
      </c>
      <c r="B215" s="67" t="s">
        <v>229</v>
      </c>
      <c r="C215" s="79" t="s">
        <v>684</v>
      </c>
      <c r="D215" s="68" t="s">
        <v>347</v>
      </c>
      <c r="E215" s="57" t="s">
        <v>345</v>
      </c>
      <c r="F215" s="70" t="s">
        <v>147</v>
      </c>
      <c r="G215" s="40" t="s">
        <v>309</v>
      </c>
      <c r="H215" s="71">
        <v>2</v>
      </c>
      <c r="I215" s="44">
        <v>1</v>
      </c>
      <c r="J215" s="72">
        <v>9</v>
      </c>
      <c r="K215" s="88">
        <v>500</v>
      </c>
      <c r="L215" s="47">
        <f t="shared" si="52"/>
        <v>225</v>
      </c>
      <c r="M215" s="47">
        <f>L215*0.15*7</f>
        <v>236.25</v>
      </c>
      <c r="N215" s="47">
        <f>L215*6.6*7+M215*2</f>
        <v>10867.5</v>
      </c>
      <c r="O215" s="45">
        <v>1</v>
      </c>
      <c r="P215" s="45">
        <v>1</v>
      </c>
      <c r="Q215" s="46">
        <f t="shared" si="49"/>
        <v>782000</v>
      </c>
      <c r="R215" s="46">
        <f t="shared" si="48"/>
        <v>782000</v>
      </c>
    </row>
    <row r="216" spans="1:18" s="4" customFormat="1" ht="22.5" customHeight="1">
      <c r="A216" s="39">
        <v>88</v>
      </c>
      <c r="B216" s="67" t="s">
        <v>229</v>
      </c>
      <c r="C216" s="79" t="s">
        <v>684</v>
      </c>
      <c r="D216" s="68" t="s">
        <v>348</v>
      </c>
      <c r="E216" s="69" t="s">
        <v>349</v>
      </c>
      <c r="F216" s="70" t="s">
        <v>142</v>
      </c>
      <c r="G216" s="40" t="s">
        <v>117</v>
      </c>
      <c r="H216" s="71">
        <v>1</v>
      </c>
      <c r="I216" s="44">
        <v>1</v>
      </c>
      <c r="J216" s="72">
        <v>9</v>
      </c>
      <c r="K216" s="88">
        <v>350</v>
      </c>
      <c r="L216" s="47">
        <f t="shared" si="52"/>
        <v>157.5</v>
      </c>
      <c r="M216" s="47">
        <f>L216*0.15*7</f>
        <v>165.375</v>
      </c>
      <c r="N216" s="47">
        <f>L216*6.6*7+M216*2</f>
        <v>7607.25</v>
      </c>
      <c r="O216" s="45">
        <v>1</v>
      </c>
      <c r="P216" s="45">
        <v>1</v>
      </c>
      <c r="Q216" s="46">
        <f t="shared" si="49"/>
        <v>782000</v>
      </c>
      <c r="R216" s="46">
        <f t="shared" si="48"/>
        <v>782000</v>
      </c>
    </row>
    <row r="217" spans="1:18" s="4" customFormat="1" ht="22.5" customHeight="1">
      <c r="A217" s="39">
        <v>89</v>
      </c>
      <c r="B217" s="67" t="s">
        <v>228</v>
      </c>
      <c r="C217" s="79" t="s">
        <v>684</v>
      </c>
      <c r="D217" s="80" t="s">
        <v>352</v>
      </c>
      <c r="E217" s="60" t="s">
        <v>353</v>
      </c>
      <c r="F217" s="74" t="s">
        <v>143</v>
      </c>
      <c r="G217" s="81" t="s">
        <v>119</v>
      </c>
      <c r="H217" s="51">
        <v>2</v>
      </c>
      <c r="I217" s="44">
        <v>1</v>
      </c>
      <c r="J217" s="72">
        <v>9</v>
      </c>
      <c r="K217" s="88">
        <v>850</v>
      </c>
      <c r="L217" s="47">
        <f>J217*K217/5</f>
        <v>1530</v>
      </c>
      <c r="M217" s="47">
        <f>L217*0.15*5.5</f>
        <v>1262.25</v>
      </c>
      <c r="N217" s="47">
        <f>L217*6.6*5.5+M217*2</f>
        <v>58063.5</v>
      </c>
      <c r="O217" s="45">
        <v>1</v>
      </c>
      <c r="P217" s="45">
        <v>1</v>
      </c>
      <c r="Q217" s="46">
        <f t="shared" si="49"/>
        <v>782000</v>
      </c>
      <c r="R217" s="46">
        <f t="shared" si="48"/>
        <v>782000</v>
      </c>
    </row>
    <row r="218" spans="1:18" s="4" customFormat="1" ht="22.5" customHeight="1">
      <c r="A218" s="39">
        <v>90</v>
      </c>
      <c r="B218" s="62" t="s">
        <v>229</v>
      </c>
      <c r="C218" s="79" t="s">
        <v>684</v>
      </c>
      <c r="D218" s="60" t="s">
        <v>359</v>
      </c>
      <c r="E218" s="60" t="s">
        <v>360</v>
      </c>
      <c r="F218" s="64" t="s">
        <v>141</v>
      </c>
      <c r="G218" s="49" t="s">
        <v>658</v>
      </c>
      <c r="H218" s="51">
        <v>4</v>
      </c>
      <c r="I218" s="44">
        <v>2</v>
      </c>
      <c r="J218" s="72">
        <v>26</v>
      </c>
      <c r="K218" s="88">
        <v>1000</v>
      </c>
      <c r="L218" s="47">
        <f>J218*K218*5/100</f>
        <v>1300</v>
      </c>
      <c r="M218" s="47">
        <f>L218*0.15*7</f>
        <v>1365</v>
      </c>
      <c r="N218" s="47">
        <f>L218*6.6*7+M218*2</f>
        <v>62790</v>
      </c>
      <c r="O218" s="45">
        <v>1</v>
      </c>
      <c r="P218" s="45">
        <v>1</v>
      </c>
      <c r="Q218" s="46">
        <f t="shared" si="49"/>
        <v>782000</v>
      </c>
      <c r="R218" s="46">
        <f t="shared" si="48"/>
        <v>1564000</v>
      </c>
    </row>
    <row r="219" spans="1:18" s="6" customFormat="1" ht="22.5" customHeight="1">
      <c r="A219" s="39">
        <v>91</v>
      </c>
      <c r="B219" s="84" t="s">
        <v>229</v>
      </c>
      <c r="C219" s="79" t="s">
        <v>684</v>
      </c>
      <c r="D219" s="80" t="s">
        <v>380</v>
      </c>
      <c r="E219" s="60" t="s">
        <v>381</v>
      </c>
      <c r="F219" s="74" t="s">
        <v>142</v>
      </c>
      <c r="G219" s="40" t="s">
        <v>358</v>
      </c>
      <c r="H219" s="71">
        <v>2</v>
      </c>
      <c r="I219" s="77">
        <v>1</v>
      </c>
      <c r="J219" s="71">
        <v>16</v>
      </c>
      <c r="K219" s="91">
        <v>1000</v>
      </c>
      <c r="L219" s="47">
        <f>J219*K219*5/100</f>
        <v>800</v>
      </c>
      <c r="M219" s="47">
        <f>L219*0.15*7</f>
        <v>840</v>
      </c>
      <c r="N219" s="47">
        <f>L219*6.6*7+M219*2</f>
        <v>38640</v>
      </c>
      <c r="O219" s="45">
        <v>1</v>
      </c>
      <c r="P219" s="45">
        <v>1</v>
      </c>
      <c r="Q219" s="46">
        <f t="shared" si="49"/>
        <v>782000</v>
      </c>
      <c r="R219" s="46">
        <f aca="true" t="shared" si="53" ref="R219:R224">Q219*P219*I219</f>
        <v>782000</v>
      </c>
    </row>
    <row r="220" spans="1:18" s="6" customFormat="1" ht="22.5" customHeight="1">
      <c r="A220" s="39">
        <v>92</v>
      </c>
      <c r="B220" s="84" t="s">
        <v>229</v>
      </c>
      <c r="C220" s="79" t="s">
        <v>684</v>
      </c>
      <c r="D220" s="80" t="s">
        <v>382</v>
      </c>
      <c r="E220" s="60" t="s">
        <v>383</v>
      </c>
      <c r="F220" s="74" t="s">
        <v>260</v>
      </c>
      <c r="G220" s="40" t="s">
        <v>117</v>
      </c>
      <c r="H220" s="71">
        <v>3</v>
      </c>
      <c r="I220" s="77">
        <v>2</v>
      </c>
      <c r="J220" s="71">
        <v>13</v>
      </c>
      <c r="K220" s="91">
        <v>1000</v>
      </c>
      <c r="L220" s="47">
        <f>J220*K220*5/100</f>
        <v>650</v>
      </c>
      <c r="M220" s="47">
        <f>L220*0.15*7</f>
        <v>682.5</v>
      </c>
      <c r="N220" s="47">
        <f>L220*6.6*7+M220*2</f>
        <v>31395</v>
      </c>
      <c r="O220" s="45">
        <v>1</v>
      </c>
      <c r="P220" s="45">
        <v>1</v>
      </c>
      <c r="Q220" s="46">
        <f t="shared" si="49"/>
        <v>782000</v>
      </c>
      <c r="R220" s="46">
        <f t="shared" si="53"/>
        <v>1564000</v>
      </c>
    </row>
    <row r="221" spans="1:18" s="6" customFormat="1" ht="22.5" customHeight="1">
      <c r="A221" s="39">
        <v>93</v>
      </c>
      <c r="B221" s="84" t="s">
        <v>399</v>
      </c>
      <c r="C221" s="79" t="s">
        <v>684</v>
      </c>
      <c r="D221" s="80" t="s">
        <v>413</v>
      </c>
      <c r="E221" s="60" t="s">
        <v>414</v>
      </c>
      <c r="F221" s="74" t="s">
        <v>144</v>
      </c>
      <c r="G221" s="40" t="s">
        <v>415</v>
      </c>
      <c r="H221" s="71">
        <v>1</v>
      </c>
      <c r="I221" s="77">
        <v>2</v>
      </c>
      <c r="J221" s="71">
        <v>26</v>
      </c>
      <c r="K221" s="91">
        <v>1000</v>
      </c>
      <c r="L221" s="47">
        <f>J221*K221/5</f>
        <v>5200</v>
      </c>
      <c r="M221" s="47">
        <f>L221*0.15*5.5</f>
        <v>4290</v>
      </c>
      <c r="N221" s="47">
        <f>L221*6.6*5.5+M221*2</f>
        <v>197340</v>
      </c>
      <c r="O221" s="45">
        <v>1</v>
      </c>
      <c r="P221" s="45">
        <v>1</v>
      </c>
      <c r="Q221" s="46">
        <f t="shared" si="49"/>
        <v>782000</v>
      </c>
      <c r="R221" s="46">
        <f t="shared" si="53"/>
        <v>1564000</v>
      </c>
    </row>
    <row r="222" spans="1:18" s="6" customFormat="1" ht="22.5" customHeight="1">
      <c r="A222" s="39">
        <v>94</v>
      </c>
      <c r="B222" s="84" t="s">
        <v>228</v>
      </c>
      <c r="C222" s="79" t="s">
        <v>684</v>
      </c>
      <c r="D222" s="80" t="s">
        <v>433</v>
      </c>
      <c r="E222" s="60" t="s">
        <v>434</v>
      </c>
      <c r="F222" s="74" t="s">
        <v>140</v>
      </c>
      <c r="G222" s="40" t="s">
        <v>117</v>
      </c>
      <c r="H222" s="71">
        <v>3</v>
      </c>
      <c r="I222" s="77">
        <v>2</v>
      </c>
      <c r="J222" s="71">
        <v>14</v>
      </c>
      <c r="K222" s="91">
        <v>1000</v>
      </c>
      <c r="L222" s="47">
        <f>J222*K222/5</f>
        <v>2800</v>
      </c>
      <c r="M222" s="47">
        <f>L222*0.15*5.5</f>
        <v>2310</v>
      </c>
      <c r="N222" s="47">
        <f>L222*6.6*5.5+M222*2</f>
        <v>106260</v>
      </c>
      <c r="O222" s="45">
        <v>1</v>
      </c>
      <c r="P222" s="45">
        <v>1</v>
      </c>
      <c r="Q222" s="46">
        <f t="shared" si="49"/>
        <v>782000</v>
      </c>
      <c r="R222" s="46">
        <f t="shared" si="53"/>
        <v>1564000</v>
      </c>
    </row>
    <row r="223" spans="1:18" s="6" customFormat="1" ht="22.5" customHeight="1">
      <c r="A223" s="39">
        <v>95</v>
      </c>
      <c r="B223" s="84" t="s">
        <v>229</v>
      </c>
      <c r="C223" s="79" t="s">
        <v>684</v>
      </c>
      <c r="D223" s="80" t="s">
        <v>436</v>
      </c>
      <c r="E223" s="60" t="s">
        <v>437</v>
      </c>
      <c r="F223" s="74" t="s">
        <v>141</v>
      </c>
      <c r="G223" s="40" t="s">
        <v>119</v>
      </c>
      <c r="H223" s="71">
        <v>2</v>
      </c>
      <c r="I223" s="77">
        <v>1</v>
      </c>
      <c r="J223" s="71">
        <v>9</v>
      </c>
      <c r="K223" s="91">
        <v>1000</v>
      </c>
      <c r="L223" s="47">
        <f aca="true" t="shared" si="54" ref="L223:L235">J223*K223*5/100</f>
        <v>450</v>
      </c>
      <c r="M223" s="47">
        <f aca="true" t="shared" si="55" ref="M223:M235">L223*0.15*7</f>
        <v>472.5</v>
      </c>
      <c r="N223" s="47">
        <f aca="true" t="shared" si="56" ref="N223:N235">L223*6.6*7+M223*2</f>
        <v>21735</v>
      </c>
      <c r="O223" s="45">
        <v>1</v>
      </c>
      <c r="P223" s="45">
        <v>1</v>
      </c>
      <c r="Q223" s="46">
        <f t="shared" si="49"/>
        <v>782000</v>
      </c>
      <c r="R223" s="46">
        <f t="shared" si="53"/>
        <v>782000</v>
      </c>
    </row>
    <row r="224" spans="1:18" s="6" customFormat="1" ht="22.5" customHeight="1">
      <c r="A224" s="39">
        <v>96</v>
      </c>
      <c r="B224" s="84" t="s">
        <v>228</v>
      </c>
      <c r="C224" s="79" t="s">
        <v>684</v>
      </c>
      <c r="D224" s="80" t="s">
        <v>490</v>
      </c>
      <c r="E224" s="60" t="s">
        <v>491</v>
      </c>
      <c r="F224" s="74" t="s">
        <v>2</v>
      </c>
      <c r="G224" s="40" t="s">
        <v>119</v>
      </c>
      <c r="H224" s="71">
        <v>2</v>
      </c>
      <c r="I224" s="77">
        <v>1</v>
      </c>
      <c r="J224" s="71">
        <v>9</v>
      </c>
      <c r="K224" s="91">
        <v>2000</v>
      </c>
      <c r="L224" s="47">
        <f>J224*K224/5</f>
        <v>3600</v>
      </c>
      <c r="M224" s="47">
        <f>L224*0.15*5.5</f>
        <v>2970</v>
      </c>
      <c r="N224" s="47">
        <f>L224*6.6*5.5+M224*2</f>
        <v>136620</v>
      </c>
      <c r="O224" s="45">
        <v>1</v>
      </c>
      <c r="P224" s="45">
        <v>1</v>
      </c>
      <c r="Q224" s="46">
        <f t="shared" si="49"/>
        <v>782000</v>
      </c>
      <c r="R224" s="46">
        <f t="shared" si="53"/>
        <v>782000</v>
      </c>
    </row>
    <row r="225" spans="1:18" s="6" customFormat="1" ht="22.5" customHeight="1">
      <c r="A225" s="39">
        <v>97</v>
      </c>
      <c r="B225" s="84" t="s">
        <v>228</v>
      </c>
      <c r="C225" s="79" t="s">
        <v>684</v>
      </c>
      <c r="D225" s="73" t="s">
        <v>498</v>
      </c>
      <c r="E225" s="73" t="s">
        <v>499</v>
      </c>
      <c r="F225" s="74" t="s">
        <v>140</v>
      </c>
      <c r="G225" s="40" t="s">
        <v>479</v>
      </c>
      <c r="H225" s="71">
        <v>2</v>
      </c>
      <c r="I225" s="77">
        <v>1</v>
      </c>
      <c r="J225" s="71">
        <v>22</v>
      </c>
      <c r="K225" s="91">
        <v>900</v>
      </c>
      <c r="L225" s="47">
        <f>J225*K225/5</f>
        <v>3960</v>
      </c>
      <c r="M225" s="47">
        <f>L225*0.15*5.5</f>
        <v>3267</v>
      </c>
      <c r="N225" s="47">
        <f>L225*6.6*5.5+M225*2</f>
        <v>150282</v>
      </c>
      <c r="O225" s="45">
        <v>1</v>
      </c>
      <c r="P225" s="45">
        <v>1</v>
      </c>
      <c r="Q225" s="46">
        <f aca="true" t="shared" si="57" ref="Q225:Q250">34*$Q$10*O225</f>
        <v>782000</v>
      </c>
      <c r="R225" s="46">
        <f>Q225*P225*I225</f>
        <v>782000</v>
      </c>
    </row>
    <row r="226" spans="1:18" s="6" customFormat="1" ht="22.5" customHeight="1">
      <c r="A226" s="39">
        <v>98</v>
      </c>
      <c r="B226" s="84" t="s">
        <v>228</v>
      </c>
      <c r="C226" s="79" t="s">
        <v>684</v>
      </c>
      <c r="D226" s="73" t="s">
        <v>500</v>
      </c>
      <c r="E226" s="73" t="s">
        <v>499</v>
      </c>
      <c r="F226" s="74" t="s">
        <v>140</v>
      </c>
      <c r="G226" s="40" t="s">
        <v>479</v>
      </c>
      <c r="H226" s="71">
        <v>2</v>
      </c>
      <c r="I226" s="77">
        <v>1</v>
      </c>
      <c r="J226" s="71">
        <v>22</v>
      </c>
      <c r="K226" s="91">
        <v>900</v>
      </c>
      <c r="L226" s="47">
        <f>J226*K226/5</f>
        <v>3960</v>
      </c>
      <c r="M226" s="47">
        <f>L226*0.15*5.5</f>
        <v>3267</v>
      </c>
      <c r="N226" s="47">
        <f>L226*6.6*5.5+M226*2</f>
        <v>150282</v>
      </c>
      <c r="O226" s="45">
        <v>1</v>
      </c>
      <c r="P226" s="45">
        <v>1</v>
      </c>
      <c r="Q226" s="46">
        <f t="shared" si="57"/>
        <v>782000</v>
      </c>
      <c r="R226" s="46">
        <f>Q226*P226*I226</f>
        <v>782000</v>
      </c>
    </row>
    <row r="227" spans="1:18" s="6" customFormat="1" ht="22.5" customHeight="1">
      <c r="A227" s="39">
        <v>99</v>
      </c>
      <c r="B227" s="84" t="s">
        <v>228</v>
      </c>
      <c r="C227" s="79" t="s">
        <v>684</v>
      </c>
      <c r="D227" s="73" t="s">
        <v>507</v>
      </c>
      <c r="E227" s="73" t="s">
        <v>508</v>
      </c>
      <c r="F227" s="74" t="s">
        <v>140</v>
      </c>
      <c r="G227" s="40" t="s">
        <v>379</v>
      </c>
      <c r="H227" s="71">
        <v>4</v>
      </c>
      <c r="I227" s="77">
        <v>2</v>
      </c>
      <c r="J227" s="71">
        <v>21</v>
      </c>
      <c r="K227" s="91">
        <v>1000</v>
      </c>
      <c r="L227" s="47">
        <f>J227*K227/5</f>
        <v>4200</v>
      </c>
      <c r="M227" s="47">
        <f>L227*0.15*5.5</f>
        <v>3465</v>
      </c>
      <c r="N227" s="47">
        <f>L227*6.6*5.5+M227*2</f>
        <v>159390</v>
      </c>
      <c r="O227" s="45">
        <v>1</v>
      </c>
      <c r="P227" s="45">
        <v>1</v>
      </c>
      <c r="Q227" s="46">
        <f t="shared" si="57"/>
        <v>782000</v>
      </c>
      <c r="R227" s="46">
        <f>Q227*P227*I227</f>
        <v>1564000</v>
      </c>
    </row>
    <row r="228" spans="1:18" s="6" customFormat="1" ht="22.5" customHeight="1">
      <c r="A228" s="39">
        <v>100</v>
      </c>
      <c r="B228" s="84" t="s">
        <v>228</v>
      </c>
      <c r="C228" s="79" t="s">
        <v>684</v>
      </c>
      <c r="D228" s="73" t="s">
        <v>522</v>
      </c>
      <c r="E228" s="73" t="s">
        <v>523</v>
      </c>
      <c r="F228" s="74" t="s">
        <v>140</v>
      </c>
      <c r="G228" s="40" t="s">
        <v>524</v>
      </c>
      <c r="H228" s="71">
        <v>2</v>
      </c>
      <c r="I228" s="77">
        <v>2</v>
      </c>
      <c r="J228" s="71">
        <v>4</v>
      </c>
      <c r="K228" s="91">
        <v>1200</v>
      </c>
      <c r="L228" s="47">
        <f>J228*K228/5</f>
        <v>960</v>
      </c>
      <c r="M228" s="47">
        <f>L228*0.15*5.5</f>
        <v>792</v>
      </c>
      <c r="N228" s="47">
        <f>L228*6.6*5.5+M228*2</f>
        <v>36432</v>
      </c>
      <c r="O228" s="45">
        <v>1</v>
      </c>
      <c r="P228" s="45">
        <v>1</v>
      </c>
      <c r="Q228" s="46">
        <f t="shared" si="57"/>
        <v>782000</v>
      </c>
      <c r="R228" s="46">
        <f>Q228*P228*I228</f>
        <v>1564000</v>
      </c>
    </row>
    <row r="229" spans="1:18" s="3" customFormat="1" ht="22.5" customHeight="1">
      <c r="A229" s="39">
        <v>101</v>
      </c>
      <c r="B229" s="42" t="s">
        <v>229</v>
      </c>
      <c r="C229" s="79" t="s">
        <v>684</v>
      </c>
      <c r="D229" s="73" t="s">
        <v>544</v>
      </c>
      <c r="E229" s="73" t="s">
        <v>545</v>
      </c>
      <c r="F229" s="74" t="s">
        <v>148</v>
      </c>
      <c r="G229" s="75" t="s">
        <v>554</v>
      </c>
      <c r="H229" s="71">
        <v>2</v>
      </c>
      <c r="I229" s="44">
        <v>1</v>
      </c>
      <c r="J229" s="72">
        <v>28</v>
      </c>
      <c r="K229" s="46">
        <v>2000</v>
      </c>
      <c r="L229" s="47">
        <f t="shared" si="54"/>
        <v>2800</v>
      </c>
      <c r="M229" s="47">
        <f t="shared" si="55"/>
        <v>2940</v>
      </c>
      <c r="N229" s="47">
        <f t="shared" si="56"/>
        <v>135240</v>
      </c>
      <c r="O229" s="45">
        <v>1</v>
      </c>
      <c r="P229" s="45">
        <v>1</v>
      </c>
      <c r="Q229" s="46">
        <f t="shared" si="57"/>
        <v>782000</v>
      </c>
      <c r="R229" s="46">
        <f aca="true" t="shared" si="58" ref="R229:R235">Q229*P229*I229</f>
        <v>782000</v>
      </c>
    </row>
    <row r="230" spans="1:18" s="3" customFormat="1" ht="22.5" customHeight="1">
      <c r="A230" s="39">
        <v>102</v>
      </c>
      <c r="B230" s="42" t="s">
        <v>229</v>
      </c>
      <c r="C230" s="79" t="s">
        <v>684</v>
      </c>
      <c r="D230" s="73" t="s">
        <v>546</v>
      </c>
      <c r="E230" s="73" t="s">
        <v>545</v>
      </c>
      <c r="F230" s="74" t="s">
        <v>148</v>
      </c>
      <c r="G230" s="75" t="s">
        <v>554</v>
      </c>
      <c r="H230" s="71">
        <v>3</v>
      </c>
      <c r="I230" s="44">
        <v>1</v>
      </c>
      <c r="J230" s="72">
        <v>28</v>
      </c>
      <c r="K230" s="46">
        <v>2000</v>
      </c>
      <c r="L230" s="47">
        <f t="shared" si="54"/>
        <v>2800</v>
      </c>
      <c r="M230" s="47">
        <f t="shared" si="55"/>
        <v>2940</v>
      </c>
      <c r="N230" s="47">
        <f t="shared" si="56"/>
        <v>135240</v>
      </c>
      <c r="O230" s="45">
        <v>1</v>
      </c>
      <c r="P230" s="45">
        <v>1</v>
      </c>
      <c r="Q230" s="46">
        <f t="shared" si="57"/>
        <v>782000</v>
      </c>
      <c r="R230" s="46">
        <f t="shared" si="58"/>
        <v>782000</v>
      </c>
    </row>
    <row r="231" spans="1:18" s="3" customFormat="1" ht="22.5" customHeight="1">
      <c r="A231" s="39">
        <v>103</v>
      </c>
      <c r="B231" s="42" t="s">
        <v>229</v>
      </c>
      <c r="C231" s="79" t="s">
        <v>684</v>
      </c>
      <c r="D231" s="73" t="s">
        <v>547</v>
      </c>
      <c r="E231" s="73" t="s">
        <v>548</v>
      </c>
      <c r="F231" s="74" t="s">
        <v>2</v>
      </c>
      <c r="G231" s="75" t="s">
        <v>555</v>
      </c>
      <c r="H231" s="71">
        <v>4</v>
      </c>
      <c r="I231" s="44">
        <v>1</v>
      </c>
      <c r="J231" s="72">
        <v>25</v>
      </c>
      <c r="K231" s="46">
        <v>2000</v>
      </c>
      <c r="L231" s="47">
        <f t="shared" si="54"/>
        <v>2500</v>
      </c>
      <c r="M231" s="47">
        <f t="shared" si="55"/>
        <v>2625</v>
      </c>
      <c r="N231" s="47">
        <f t="shared" si="56"/>
        <v>120750</v>
      </c>
      <c r="O231" s="45">
        <v>1</v>
      </c>
      <c r="P231" s="45">
        <v>1</v>
      </c>
      <c r="Q231" s="46">
        <f t="shared" si="57"/>
        <v>782000</v>
      </c>
      <c r="R231" s="46">
        <f t="shared" si="58"/>
        <v>782000</v>
      </c>
    </row>
    <row r="232" spans="1:18" s="3" customFormat="1" ht="22.5" customHeight="1">
      <c r="A232" s="39">
        <v>104</v>
      </c>
      <c r="B232" s="42" t="s">
        <v>229</v>
      </c>
      <c r="C232" s="79" t="s">
        <v>684</v>
      </c>
      <c r="D232" s="73" t="s">
        <v>549</v>
      </c>
      <c r="E232" s="73" t="s">
        <v>548</v>
      </c>
      <c r="F232" s="74" t="s">
        <v>2</v>
      </c>
      <c r="G232" s="75" t="s">
        <v>555</v>
      </c>
      <c r="H232" s="71">
        <v>4</v>
      </c>
      <c r="I232" s="44">
        <v>1</v>
      </c>
      <c r="J232" s="72">
        <v>25</v>
      </c>
      <c r="K232" s="46">
        <v>2000</v>
      </c>
      <c r="L232" s="47">
        <f t="shared" si="54"/>
        <v>2500</v>
      </c>
      <c r="M232" s="47">
        <f t="shared" si="55"/>
        <v>2625</v>
      </c>
      <c r="N232" s="47">
        <f t="shared" si="56"/>
        <v>120750</v>
      </c>
      <c r="O232" s="45">
        <v>1</v>
      </c>
      <c r="P232" s="45">
        <v>1</v>
      </c>
      <c r="Q232" s="46">
        <f t="shared" si="57"/>
        <v>782000</v>
      </c>
      <c r="R232" s="46">
        <f t="shared" si="58"/>
        <v>782000</v>
      </c>
    </row>
    <row r="233" spans="1:18" s="3" customFormat="1" ht="22.5" customHeight="1">
      <c r="A233" s="39">
        <v>105</v>
      </c>
      <c r="B233" s="42" t="s">
        <v>229</v>
      </c>
      <c r="C233" s="79" t="s">
        <v>684</v>
      </c>
      <c r="D233" s="73" t="s">
        <v>550</v>
      </c>
      <c r="E233" s="73" t="s">
        <v>551</v>
      </c>
      <c r="F233" s="74" t="s">
        <v>260</v>
      </c>
      <c r="G233" s="75" t="s">
        <v>457</v>
      </c>
      <c r="H233" s="71">
        <v>2</v>
      </c>
      <c r="I233" s="44">
        <v>1</v>
      </c>
      <c r="J233" s="72">
        <v>13</v>
      </c>
      <c r="K233" s="46">
        <v>1300</v>
      </c>
      <c r="L233" s="47">
        <f t="shared" si="54"/>
        <v>845</v>
      </c>
      <c r="M233" s="47">
        <f t="shared" si="55"/>
        <v>887.25</v>
      </c>
      <c r="N233" s="47">
        <f t="shared" si="56"/>
        <v>40813.5</v>
      </c>
      <c r="O233" s="45">
        <v>1</v>
      </c>
      <c r="P233" s="45">
        <v>1</v>
      </c>
      <c r="Q233" s="46">
        <f t="shared" si="57"/>
        <v>782000</v>
      </c>
      <c r="R233" s="46">
        <f t="shared" si="58"/>
        <v>782000</v>
      </c>
    </row>
    <row r="234" spans="1:18" s="3" customFormat="1" ht="22.5" customHeight="1">
      <c r="A234" s="39">
        <v>106</v>
      </c>
      <c r="B234" s="42" t="s">
        <v>229</v>
      </c>
      <c r="C234" s="79" t="s">
        <v>684</v>
      </c>
      <c r="D234" s="73" t="s">
        <v>552</v>
      </c>
      <c r="E234" s="73" t="s">
        <v>553</v>
      </c>
      <c r="F234" s="74" t="s">
        <v>147</v>
      </c>
      <c r="G234" s="75" t="s">
        <v>358</v>
      </c>
      <c r="H234" s="71">
        <v>3</v>
      </c>
      <c r="I234" s="44">
        <v>1</v>
      </c>
      <c r="J234" s="72">
        <v>18</v>
      </c>
      <c r="K234" s="46">
        <v>1000</v>
      </c>
      <c r="L234" s="47">
        <f t="shared" si="54"/>
        <v>900</v>
      </c>
      <c r="M234" s="47">
        <f t="shared" si="55"/>
        <v>945</v>
      </c>
      <c r="N234" s="47">
        <f t="shared" si="56"/>
        <v>43470</v>
      </c>
      <c r="O234" s="45">
        <v>1</v>
      </c>
      <c r="P234" s="45">
        <v>1</v>
      </c>
      <c r="Q234" s="46">
        <f t="shared" si="57"/>
        <v>782000</v>
      </c>
      <c r="R234" s="46">
        <f t="shared" si="58"/>
        <v>782000</v>
      </c>
    </row>
    <row r="235" spans="1:18" s="5" customFormat="1" ht="22.5" customHeight="1">
      <c r="A235" s="39">
        <v>107</v>
      </c>
      <c r="B235" s="64" t="s">
        <v>229</v>
      </c>
      <c r="C235" s="79" t="s">
        <v>684</v>
      </c>
      <c r="D235" s="73" t="s">
        <v>583</v>
      </c>
      <c r="E235" s="73" t="s">
        <v>584</v>
      </c>
      <c r="F235" s="74" t="s">
        <v>2</v>
      </c>
      <c r="G235" s="75" t="s">
        <v>590</v>
      </c>
      <c r="H235" s="71">
        <v>3</v>
      </c>
      <c r="I235" s="44">
        <v>1</v>
      </c>
      <c r="J235" s="72">
        <v>16</v>
      </c>
      <c r="K235" s="46">
        <v>2000</v>
      </c>
      <c r="L235" s="47">
        <f t="shared" si="54"/>
        <v>1600</v>
      </c>
      <c r="M235" s="47">
        <f t="shared" si="55"/>
        <v>1680</v>
      </c>
      <c r="N235" s="47">
        <f t="shared" si="56"/>
        <v>77280</v>
      </c>
      <c r="O235" s="45">
        <v>1</v>
      </c>
      <c r="P235" s="45">
        <v>1</v>
      </c>
      <c r="Q235" s="46">
        <f t="shared" si="57"/>
        <v>782000</v>
      </c>
      <c r="R235" s="46">
        <f t="shared" si="58"/>
        <v>782000</v>
      </c>
    </row>
    <row r="236" spans="1:18" s="5" customFormat="1" ht="22.5" customHeight="1">
      <c r="A236" s="39">
        <v>108</v>
      </c>
      <c r="B236" s="64" t="s">
        <v>229</v>
      </c>
      <c r="C236" s="79" t="s">
        <v>684</v>
      </c>
      <c r="D236" s="73" t="s">
        <v>585</v>
      </c>
      <c r="E236" s="73" t="s">
        <v>584</v>
      </c>
      <c r="F236" s="74" t="s">
        <v>2</v>
      </c>
      <c r="G236" s="75" t="s">
        <v>590</v>
      </c>
      <c r="H236" s="71">
        <v>3</v>
      </c>
      <c r="I236" s="44">
        <v>1</v>
      </c>
      <c r="J236" s="72">
        <v>16</v>
      </c>
      <c r="K236" s="46">
        <v>2000</v>
      </c>
      <c r="L236" s="47">
        <f>J236*K236*5/100</f>
        <v>1600</v>
      </c>
      <c r="M236" s="47">
        <f>L236*0.15*7</f>
        <v>1680</v>
      </c>
      <c r="N236" s="47">
        <f>L236*6.6*7+M236*2</f>
        <v>77280</v>
      </c>
      <c r="O236" s="45">
        <v>1</v>
      </c>
      <c r="P236" s="45">
        <v>1</v>
      </c>
      <c r="Q236" s="46">
        <f t="shared" si="57"/>
        <v>782000</v>
      </c>
      <c r="R236" s="46">
        <f aca="true" t="shared" si="59" ref="R236:R245">Q236*P236*I236</f>
        <v>782000</v>
      </c>
    </row>
    <row r="237" spans="1:18" s="5" customFormat="1" ht="22.5" customHeight="1">
      <c r="A237" s="39">
        <v>109</v>
      </c>
      <c r="B237" s="64" t="s">
        <v>229</v>
      </c>
      <c r="C237" s="79" t="s">
        <v>684</v>
      </c>
      <c r="D237" s="73" t="s">
        <v>586</v>
      </c>
      <c r="E237" s="73" t="s">
        <v>584</v>
      </c>
      <c r="F237" s="74" t="s">
        <v>2</v>
      </c>
      <c r="G237" s="75" t="s">
        <v>590</v>
      </c>
      <c r="H237" s="71">
        <v>3</v>
      </c>
      <c r="I237" s="44">
        <v>1</v>
      </c>
      <c r="J237" s="72">
        <v>16</v>
      </c>
      <c r="K237" s="46">
        <v>2000</v>
      </c>
      <c r="L237" s="47">
        <f>J237*K237*5/100</f>
        <v>1600</v>
      </c>
      <c r="M237" s="47">
        <f>L237*0.15*7</f>
        <v>1680</v>
      </c>
      <c r="N237" s="47">
        <f>L237*6.6*7+M237*2</f>
        <v>77280</v>
      </c>
      <c r="O237" s="45">
        <v>1</v>
      </c>
      <c r="P237" s="45">
        <v>1</v>
      </c>
      <c r="Q237" s="46">
        <f t="shared" si="57"/>
        <v>782000</v>
      </c>
      <c r="R237" s="46">
        <f t="shared" si="59"/>
        <v>782000</v>
      </c>
    </row>
    <row r="238" spans="1:18" s="5" customFormat="1" ht="22.5" customHeight="1">
      <c r="A238" s="39">
        <v>110</v>
      </c>
      <c r="B238" s="64" t="s">
        <v>229</v>
      </c>
      <c r="C238" s="79" t="s">
        <v>684</v>
      </c>
      <c r="D238" s="73" t="s">
        <v>587</v>
      </c>
      <c r="E238" s="73" t="s">
        <v>584</v>
      </c>
      <c r="F238" s="74" t="s">
        <v>2</v>
      </c>
      <c r="G238" s="75" t="s">
        <v>590</v>
      </c>
      <c r="H238" s="71">
        <v>3</v>
      </c>
      <c r="I238" s="44">
        <v>1</v>
      </c>
      <c r="J238" s="72">
        <v>16</v>
      </c>
      <c r="K238" s="46">
        <v>2000</v>
      </c>
      <c r="L238" s="47">
        <f>J238*K238*5/100</f>
        <v>1600</v>
      </c>
      <c r="M238" s="47">
        <f>L238*0.15*7</f>
        <v>1680</v>
      </c>
      <c r="N238" s="47">
        <f>L238*6.6*7+M238*2</f>
        <v>77280</v>
      </c>
      <c r="O238" s="45">
        <v>1</v>
      </c>
      <c r="P238" s="45">
        <v>1</v>
      </c>
      <c r="Q238" s="46">
        <f t="shared" si="57"/>
        <v>782000</v>
      </c>
      <c r="R238" s="46">
        <f t="shared" si="59"/>
        <v>782000</v>
      </c>
    </row>
    <row r="239" spans="1:18" s="5" customFormat="1" ht="22.5" customHeight="1">
      <c r="A239" s="39">
        <v>111</v>
      </c>
      <c r="B239" s="64" t="s">
        <v>229</v>
      </c>
      <c r="C239" s="79" t="s">
        <v>684</v>
      </c>
      <c r="D239" s="73" t="s">
        <v>588</v>
      </c>
      <c r="E239" s="73" t="s">
        <v>584</v>
      </c>
      <c r="F239" s="74" t="s">
        <v>2</v>
      </c>
      <c r="G239" s="75" t="s">
        <v>590</v>
      </c>
      <c r="H239" s="71">
        <v>3</v>
      </c>
      <c r="I239" s="44">
        <v>1</v>
      </c>
      <c r="J239" s="72">
        <v>16</v>
      </c>
      <c r="K239" s="46">
        <v>2000</v>
      </c>
      <c r="L239" s="47">
        <f>J239*K239*5/100</f>
        <v>1600</v>
      </c>
      <c r="M239" s="47">
        <f>L239*0.15*7</f>
        <v>1680</v>
      </c>
      <c r="N239" s="47">
        <f>L239*6.6*7+M239*2</f>
        <v>77280</v>
      </c>
      <c r="O239" s="45">
        <v>1</v>
      </c>
      <c r="P239" s="45">
        <v>1</v>
      </c>
      <c r="Q239" s="46">
        <f t="shared" si="57"/>
        <v>782000</v>
      </c>
      <c r="R239" s="46">
        <f t="shared" si="59"/>
        <v>782000</v>
      </c>
    </row>
    <row r="240" spans="1:18" s="5" customFormat="1" ht="22.5" customHeight="1">
      <c r="A240" s="39">
        <v>112</v>
      </c>
      <c r="B240" s="64" t="s">
        <v>229</v>
      </c>
      <c r="C240" s="79" t="s">
        <v>684</v>
      </c>
      <c r="D240" s="73" t="s">
        <v>589</v>
      </c>
      <c r="E240" s="73" t="s">
        <v>584</v>
      </c>
      <c r="F240" s="74" t="s">
        <v>2</v>
      </c>
      <c r="G240" s="75" t="s">
        <v>590</v>
      </c>
      <c r="H240" s="71">
        <v>3</v>
      </c>
      <c r="I240" s="44">
        <v>1</v>
      </c>
      <c r="J240" s="72">
        <v>16</v>
      </c>
      <c r="K240" s="46">
        <v>2000</v>
      </c>
      <c r="L240" s="47">
        <f>J240*K240*5/100</f>
        <v>1600</v>
      </c>
      <c r="M240" s="47">
        <f>L240*0.15*7</f>
        <v>1680</v>
      </c>
      <c r="N240" s="47">
        <f>L240*6.6*7+M240*2</f>
        <v>77280</v>
      </c>
      <c r="O240" s="45">
        <v>1</v>
      </c>
      <c r="P240" s="45">
        <v>1</v>
      </c>
      <c r="Q240" s="46">
        <f t="shared" si="57"/>
        <v>782000</v>
      </c>
      <c r="R240" s="46">
        <f t="shared" si="59"/>
        <v>782000</v>
      </c>
    </row>
    <row r="241" spans="1:18" s="5" customFormat="1" ht="22.5" customHeight="1">
      <c r="A241" s="39">
        <v>113</v>
      </c>
      <c r="B241" s="42" t="s">
        <v>228</v>
      </c>
      <c r="C241" s="79" t="s">
        <v>684</v>
      </c>
      <c r="D241" s="73" t="s">
        <v>564</v>
      </c>
      <c r="E241" s="73" t="s">
        <v>565</v>
      </c>
      <c r="F241" s="74" t="s">
        <v>144</v>
      </c>
      <c r="G241" s="75" t="s">
        <v>566</v>
      </c>
      <c r="H241" s="71">
        <v>1</v>
      </c>
      <c r="I241" s="44">
        <v>1</v>
      </c>
      <c r="J241" s="72">
        <v>8</v>
      </c>
      <c r="K241" s="46">
        <v>500</v>
      </c>
      <c r="L241" s="47">
        <f aca="true" t="shared" si="60" ref="L241:L246">J241*K241/5</f>
        <v>800</v>
      </c>
      <c r="M241" s="47">
        <f>L241*0.15*5.5</f>
        <v>660</v>
      </c>
      <c r="N241" s="47">
        <f aca="true" t="shared" si="61" ref="N241:N246">L241*6.6*5.5+M241*2</f>
        <v>30360</v>
      </c>
      <c r="O241" s="45">
        <v>1</v>
      </c>
      <c r="P241" s="45">
        <v>1</v>
      </c>
      <c r="Q241" s="46">
        <f t="shared" si="57"/>
        <v>782000</v>
      </c>
      <c r="R241" s="46">
        <f t="shared" si="59"/>
        <v>782000</v>
      </c>
    </row>
    <row r="242" spans="1:18" s="3" customFormat="1" ht="22.5" customHeight="1">
      <c r="A242" s="39">
        <v>114</v>
      </c>
      <c r="B242" s="42" t="s">
        <v>229</v>
      </c>
      <c r="C242" s="79" t="s">
        <v>684</v>
      </c>
      <c r="D242" s="73" t="s">
        <v>591</v>
      </c>
      <c r="E242" s="73" t="s">
        <v>592</v>
      </c>
      <c r="F242" s="74" t="s">
        <v>149</v>
      </c>
      <c r="G242" s="75" t="s">
        <v>593</v>
      </c>
      <c r="H242" s="71">
        <v>3</v>
      </c>
      <c r="I242" s="44">
        <v>2</v>
      </c>
      <c r="J242" s="72">
        <v>15</v>
      </c>
      <c r="K242" s="46">
        <v>1000</v>
      </c>
      <c r="L242" s="47">
        <f>J242*K242*5/100</f>
        <v>750</v>
      </c>
      <c r="M242" s="47">
        <f>L242*0.15*7</f>
        <v>787.5</v>
      </c>
      <c r="N242" s="47">
        <f>L242*6.6*7+M242*2</f>
        <v>36225</v>
      </c>
      <c r="O242" s="45">
        <v>1</v>
      </c>
      <c r="P242" s="45">
        <v>1</v>
      </c>
      <c r="Q242" s="46">
        <f t="shared" si="57"/>
        <v>782000</v>
      </c>
      <c r="R242" s="46">
        <f t="shared" si="59"/>
        <v>1564000</v>
      </c>
    </row>
    <row r="243" spans="1:18" s="3" customFormat="1" ht="22.5" customHeight="1">
      <c r="A243" s="39">
        <v>115</v>
      </c>
      <c r="B243" s="42" t="s">
        <v>229</v>
      </c>
      <c r="C243" s="79" t="s">
        <v>684</v>
      </c>
      <c r="D243" s="73" t="s">
        <v>594</v>
      </c>
      <c r="E243" s="73" t="s">
        <v>592</v>
      </c>
      <c r="F243" s="74" t="s">
        <v>149</v>
      </c>
      <c r="G243" s="75" t="s">
        <v>593</v>
      </c>
      <c r="H243" s="71">
        <v>3</v>
      </c>
      <c r="I243" s="44">
        <v>2</v>
      </c>
      <c r="J243" s="72">
        <v>15</v>
      </c>
      <c r="K243" s="46">
        <v>1000</v>
      </c>
      <c r="L243" s="47">
        <f>J243*K243*5/100</f>
        <v>750</v>
      </c>
      <c r="M243" s="47">
        <f>L243*0.15*7</f>
        <v>787.5</v>
      </c>
      <c r="N243" s="47">
        <f>L243*6.6*7+M243*2</f>
        <v>36225</v>
      </c>
      <c r="O243" s="45">
        <v>1</v>
      </c>
      <c r="P243" s="45">
        <v>1</v>
      </c>
      <c r="Q243" s="46">
        <f t="shared" si="57"/>
        <v>782000</v>
      </c>
      <c r="R243" s="46">
        <f t="shared" si="59"/>
        <v>1564000</v>
      </c>
    </row>
    <row r="244" spans="1:18" s="5" customFormat="1" ht="22.5" customHeight="1">
      <c r="A244" s="39">
        <v>116</v>
      </c>
      <c r="B244" s="42" t="s">
        <v>229</v>
      </c>
      <c r="C244" s="79" t="s">
        <v>684</v>
      </c>
      <c r="D244" s="73" t="s">
        <v>601</v>
      </c>
      <c r="E244" s="73" t="s">
        <v>355</v>
      </c>
      <c r="F244" s="74" t="s">
        <v>143</v>
      </c>
      <c r="G244" s="75" t="s">
        <v>602</v>
      </c>
      <c r="H244" s="71">
        <v>1</v>
      </c>
      <c r="I244" s="44">
        <v>1</v>
      </c>
      <c r="J244" s="72">
        <v>10</v>
      </c>
      <c r="K244" s="46">
        <v>600</v>
      </c>
      <c r="L244" s="47">
        <f>J244*K244*5/100</f>
        <v>300</v>
      </c>
      <c r="M244" s="47">
        <f>L244*0.15*7</f>
        <v>315</v>
      </c>
      <c r="N244" s="47">
        <f>L244*6.6*7+M244*2</f>
        <v>14490</v>
      </c>
      <c r="O244" s="45">
        <v>1</v>
      </c>
      <c r="P244" s="45">
        <v>1</v>
      </c>
      <c r="Q244" s="46">
        <f t="shared" si="57"/>
        <v>782000</v>
      </c>
      <c r="R244" s="46">
        <f t="shared" si="59"/>
        <v>782000</v>
      </c>
    </row>
    <row r="245" spans="1:18" s="5" customFormat="1" ht="22.5" customHeight="1">
      <c r="A245" s="39">
        <v>117</v>
      </c>
      <c r="B245" s="42" t="s">
        <v>228</v>
      </c>
      <c r="C245" s="79" t="s">
        <v>684</v>
      </c>
      <c r="D245" s="73" t="s">
        <v>607</v>
      </c>
      <c r="E245" s="73" t="s">
        <v>608</v>
      </c>
      <c r="F245" s="74" t="s">
        <v>142</v>
      </c>
      <c r="G245" s="75" t="s">
        <v>511</v>
      </c>
      <c r="H245" s="71">
        <v>1</v>
      </c>
      <c r="I245" s="44">
        <v>1</v>
      </c>
      <c r="J245" s="72">
        <v>10</v>
      </c>
      <c r="K245" s="46">
        <v>300</v>
      </c>
      <c r="L245" s="47">
        <f t="shared" si="60"/>
        <v>600</v>
      </c>
      <c r="M245" s="47">
        <f>L245*0.15*5.5</f>
        <v>495</v>
      </c>
      <c r="N245" s="47">
        <f t="shared" si="61"/>
        <v>22770</v>
      </c>
      <c r="O245" s="45">
        <v>1</v>
      </c>
      <c r="P245" s="45">
        <v>1</v>
      </c>
      <c r="Q245" s="46">
        <f t="shared" si="57"/>
        <v>782000</v>
      </c>
      <c r="R245" s="46">
        <f t="shared" si="59"/>
        <v>782000</v>
      </c>
    </row>
    <row r="246" spans="1:18" s="5" customFormat="1" ht="22.5" customHeight="1">
      <c r="A246" s="39">
        <v>118</v>
      </c>
      <c r="B246" s="64" t="s">
        <v>228</v>
      </c>
      <c r="C246" s="79" t="s">
        <v>684</v>
      </c>
      <c r="D246" s="73" t="s">
        <v>625</v>
      </c>
      <c r="E246" s="73" t="s">
        <v>626</v>
      </c>
      <c r="F246" s="74" t="s">
        <v>140</v>
      </c>
      <c r="G246" s="75" t="s">
        <v>511</v>
      </c>
      <c r="H246" s="71">
        <v>2</v>
      </c>
      <c r="I246" s="44">
        <v>1</v>
      </c>
      <c r="J246" s="72">
        <v>8</v>
      </c>
      <c r="K246" s="46">
        <v>1000</v>
      </c>
      <c r="L246" s="47">
        <f t="shared" si="60"/>
        <v>1600</v>
      </c>
      <c r="M246" s="47">
        <f>L246*0.15*5.5</f>
        <v>1320</v>
      </c>
      <c r="N246" s="47">
        <f t="shared" si="61"/>
        <v>60720</v>
      </c>
      <c r="O246" s="45">
        <v>1</v>
      </c>
      <c r="P246" s="45">
        <v>1</v>
      </c>
      <c r="Q246" s="46">
        <f t="shared" si="57"/>
        <v>782000</v>
      </c>
      <c r="R246" s="46">
        <f aca="true" t="shared" si="62" ref="R246:R253">Q246*P246*I246</f>
        <v>782000</v>
      </c>
    </row>
    <row r="247" spans="1:18" s="5" customFormat="1" ht="22.5" customHeight="1">
      <c r="A247" s="39">
        <v>119</v>
      </c>
      <c r="B247" s="64" t="s">
        <v>229</v>
      </c>
      <c r="C247" s="79" t="s">
        <v>684</v>
      </c>
      <c r="D247" s="73" t="s">
        <v>640</v>
      </c>
      <c r="E247" s="73" t="s">
        <v>641</v>
      </c>
      <c r="F247" s="74" t="s">
        <v>2</v>
      </c>
      <c r="G247" s="86"/>
      <c r="H247" s="92">
        <v>4</v>
      </c>
      <c r="I247" s="44">
        <v>1</v>
      </c>
      <c r="J247" s="72">
        <v>25</v>
      </c>
      <c r="K247" s="46">
        <v>1500</v>
      </c>
      <c r="L247" s="47">
        <f>J247*K247*5/100</f>
        <v>1875</v>
      </c>
      <c r="M247" s="47">
        <f>L247*0.15*7</f>
        <v>1968.75</v>
      </c>
      <c r="N247" s="47">
        <f>L247*6.6*7+M247*2</f>
        <v>90562.5</v>
      </c>
      <c r="O247" s="45">
        <v>1</v>
      </c>
      <c r="P247" s="45">
        <v>1</v>
      </c>
      <c r="Q247" s="46">
        <f t="shared" si="57"/>
        <v>782000</v>
      </c>
      <c r="R247" s="46">
        <f t="shared" si="62"/>
        <v>782000</v>
      </c>
    </row>
    <row r="248" spans="1:18" s="5" customFormat="1" ht="22.5" customHeight="1">
      <c r="A248" s="39">
        <v>120</v>
      </c>
      <c r="B248" s="64" t="s">
        <v>229</v>
      </c>
      <c r="C248" s="79" t="s">
        <v>684</v>
      </c>
      <c r="D248" s="73" t="s">
        <v>640</v>
      </c>
      <c r="E248" s="73" t="s">
        <v>641</v>
      </c>
      <c r="F248" s="74" t="s">
        <v>2</v>
      </c>
      <c r="G248" s="86"/>
      <c r="H248" s="92">
        <v>4</v>
      </c>
      <c r="I248" s="44">
        <v>1</v>
      </c>
      <c r="J248" s="72">
        <v>25</v>
      </c>
      <c r="K248" s="46">
        <v>1500</v>
      </c>
      <c r="L248" s="47">
        <f>J248*K248*5/100</f>
        <v>1875</v>
      </c>
      <c r="M248" s="47">
        <f>L248*0.15*7</f>
        <v>1968.75</v>
      </c>
      <c r="N248" s="47">
        <f>L248*6.6*7+M248*2</f>
        <v>90562.5</v>
      </c>
      <c r="O248" s="45">
        <v>1</v>
      </c>
      <c r="P248" s="45">
        <v>1</v>
      </c>
      <c r="Q248" s="46">
        <f t="shared" si="57"/>
        <v>782000</v>
      </c>
      <c r="R248" s="46">
        <f t="shared" si="62"/>
        <v>782000</v>
      </c>
    </row>
    <row r="249" spans="1:18" s="5" customFormat="1" ht="22.5" customHeight="1">
      <c r="A249" s="39">
        <v>121</v>
      </c>
      <c r="B249" s="64" t="s">
        <v>229</v>
      </c>
      <c r="C249" s="79" t="s">
        <v>684</v>
      </c>
      <c r="D249" s="73" t="s">
        <v>642</v>
      </c>
      <c r="E249" s="73" t="s">
        <v>643</v>
      </c>
      <c r="F249" s="74" t="s">
        <v>140</v>
      </c>
      <c r="G249" s="86" t="s">
        <v>458</v>
      </c>
      <c r="H249" s="92">
        <v>5</v>
      </c>
      <c r="I249" s="44">
        <v>3</v>
      </c>
      <c r="J249" s="72">
        <v>30</v>
      </c>
      <c r="K249" s="46">
        <v>2000</v>
      </c>
      <c r="L249" s="47">
        <f>J249*K249*5/100</f>
        <v>3000</v>
      </c>
      <c r="M249" s="47">
        <f>L249*0.15*7</f>
        <v>3150</v>
      </c>
      <c r="N249" s="47">
        <f>L249*6.6*7+M249*2</f>
        <v>144900</v>
      </c>
      <c r="O249" s="45">
        <v>1</v>
      </c>
      <c r="P249" s="45">
        <v>1</v>
      </c>
      <c r="Q249" s="46">
        <f t="shared" si="57"/>
        <v>782000</v>
      </c>
      <c r="R249" s="46">
        <f t="shared" si="62"/>
        <v>2346000</v>
      </c>
    </row>
    <row r="250" spans="1:18" s="5" customFormat="1" ht="22.5" customHeight="1">
      <c r="A250" s="39">
        <v>122</v>
      </c>
      <c r="B250" s="64" t="s">
        <v>229</v>
      </c>
      <c r="C250" s="79" t="s">
        <v>684</v>
      </c>
      <c r="D250" s="73" t="s">
        <v>644</v>
      </c>
      <c r="E250" s="73" t="s">
        <v>643</v>
      </c>
      <c r="F250" s="74" t="s">
        <v>140</v>
      </c>
      <c r="G250" s="86" t="s">
        <v>458</v>
      </c>
      <c r="H250" s="92">
        <v>5</v>
      </c>
      <c r="I250" s="44">
        <v>3</v>
      </c>
      <c r="J250" s="72">
        <v>30</v>
      </c>
      <c r="K250" s="46">
        <v>2000</v>
      </c>
      <c r="L250" s="47">
        <f>J250*K250*5/100</f>
        <v>3000</v>
      </c>
      <c r="M250" s="47">
        <f>L250*0.15*7</f>
        <v>3150</v>
      </c>
      <c r="N250" s="47">
        <f>L250*6.6*7+M250*2</f>
        <v>144900</v>
      </c>
      <c r="O250" s="45">
        <v>1</v>
      </c>
      <c r="P250" s="45">
        <v>1</v>
      </c>
      <c r="Q250" s="46">
        <f t="shared" si="57"/>
        <v>782000</v>
      </c>
      <c r="R250" s="46">
        <f t="shared" si="62"/>
        <v>2346000</v>
      </c>
    </row>
    <row r="251" spans="1:18" s="5" customFormat="1" ht="22.5" customHeight="1">
      <c r="A251" s="39">
        <v>123</v>
      </c>
      <c r="B251" s="64" t="s">
        <v>228</v>
      </c>
      <c r="C251" s="79" t="s">
        <v>684</v>
      </c>
      <c r="D251" s="73" t="s">
        <v>652</v>
      </c>
      <c r="E251" s="73" t="s">
        <v>653</v>
      </c>
      <c r="F251" s="74" t="s">
        <v>142</v>
      </c>
      <c r="G251" s="86" t="s">
        <v>511</v>
      </c>
      <c r="H251" s="92">
        <v>1</v>
      </c>
      <c r="I251" s="44">
        <v>1</v>
      </c>
      <c r="J251" s="72">
        <v>11</v>
      </c>
      <c r="K251" s="46">
        <v>300</v>
      </c>
      <c r="L251" s="47">
        <f>J251*K251/5</f>
        <v>660</v>
      </c>
      <c r="M251" s="47">
        <f>L251*0.15*5.5</f>
        <v>544.5</v>
      </c>
      <c r="N251" s="47">
        <f>L251*6.6*5.5+M251*2</f>
        <v>25047</v>
      </c>
      <c r="O251" s="45">
        <v>1</v>
      </c>
      <c r="P251" s="45">
        <v>1</v>
      </c>
      <c r="Q251" s="46">
        <f>34*$Q$10*O251</f>
        <v>782000</v>
      </c>
      <c r="R251" s="46">
        <f t="shared" si="62"/>
        <v>782000</v>
      </c>
    </row>
    <row r="252" spans="1:18" s="5" customFormat="1" ht="22.5" customHeight="1">
      <c r="A252" s="39">
        <v>124</v>
      </c>
      <c r="B252" s="64" t="s">
        <v>229</v>
      </c>
      <c r="C252" s="79" t="s">
        <v>684</v>
      </c>
      <c r="D252" s="73" t="s">
        <v>679</v>
      </c>
      <c r="E252" s="73" t="s">
        <v>680</v>
      </c>
      <c r="F252" s="74" t="s">
        <v>2</v>
      </c>
      <c r="G252" s="86" t="s">
        <v>681</v>
      </c>
      <c r="H252" s="92">
        <v>4</v>
      </c>
      <c r="I252" s="44">
        <v>2</v>
      </c>
      <c r="J252" s="72">
        <v>30</v>
      </c>
      <c r="K252" s="46">
        <v>1200</v>
      </c>
      <c r="L252" s="47">
        <f>J252*K252*5/100</f>
        <v>1800</v>
      </c>
      <c r="M252" s="47">
        <f>L252*0.15*7</f>
        <v>1890</v>
      </c>
      <c r="N252" s="47">
        <f>L252*6.6*7+M252*2</f>
        <v>86940</v>
      </c>
      <c r="O252" s="45">
        <v>1</v>
      </c>
      <c r="P252" s="45">
        <v>1</v>
      </c>
      <c r="Q252" s="46">
        <f>34*$Q$10*O252</f>
        <v>782000</v>
      </c>
      <c r="R252" s="46">
        <f t="shared" si="62"/>
        <v>1564000</v>
      </c>
    </row>
    <row r="253" spans="1:18" s="4" customFormat="1" ht="22.5" customHeight="1">
      <c r="A253" s="39">
        <v>125</v>
      </c>
      <c r="B253" s="42" t="s">
        <v>228</v>
      </c>
      <c r="C253" s="40" t="s">
        <v>683</v>
      </c>
      <c r="D253" s="181" t="s">
        <v>687</v>
      </c>
      <c r="E253" s="181" t="s">
        <v>688</v>
      </c>
      <c r="F253" s="181" t="s">
        <v>140</v>
      </c>
      <c r="G253" s="86" t="s">
        <v>689</v>
      </c>
      <c r="H253" s="92">
        <v>2</v>
      </c>
      <c r="I253" s="44">
        <v>2</v>
      </c>
      <c r="J253" s="179">
        <v>5</v>
      </c>
      <c r="K253" s="180">
        <v>1000</v>
      </c>
      <c r="L253" s="47">
        <f>K253*J253/5</f>
        <v>1000</v>
      </c>
      <c r="M253" s="47">
        <f>L253*0.15*6</f>
        <v>900</v>
      </c>
      <c r="N253" s="47">
        <f>L253*5.5*5.7+M253*2</f>
        <v>33150</v>
      </c>
      <c r="O253" s="45">
        <v>1</v>
      </c>
      <c r="P253" s="45">
        <v>1</v>
      </c>
      <c r="Q253" s="46">
        <f>34*$Q$10*O253</f>
        <v>782000</v>
      </c>
      <c r="R253" s="46">
        <f t="shared" si="62"/>
        <v>1564000</v>
      </c>
    </row>
    <row r="254" spans="1:18" s="16" customFormat="1" ht="22.5" customHeight="1">
      <c r="A254" s="136" t="s">
        <v>465</v>
      </c>
      <c r="B254" s="137"/>
      <c r="C254" s="137"/>
      <c r="D254" s="138"/>
      <c r="E254" s="138"/>
      <c r="F254" s="138"/>
      <c r="G254" s="138"/>
      <c r="H254" s="139"/>
      <c r="I254" s="140">
        <f>SUM(I129:I252)</f>
        <v>193</v>
      </c>
      <c r="J254" s="139"/>
      <c r="K254" s="139"/>
      <c r="L254" s="139"/>
      <c r="M254" s="139"/>
      <c r="N254" s="139"/>
      <c r="O254" s="140">
        <f>SUM(O129:O252)</f>
        <v>124</v>
      </c>
      <c r="P254" s="140">
        <f>SUM(P129:P252)</f>
        <v>123.825</v>
      </c>
      <c r="Q254" s="139"/>
      <c r="R254" s="141"/>
    </row>
    <row r="255" spans="1:18" s="4" customFormat="1" ht="22.5" customHeight="1">
      <c r="A255" s="39">
        <v>1</v>
      </c>
      <c r="B255" s="62" t="s">
        <v>228</v>
      </c>
      <c r="C255" s="62" t="s">
        <v>685</v>
      </c>
      <c r="D255" s="41" t="s">
        <v>20</v>
      </c>
      <c r="E255" s="40" t="s">
        <v>51</v>
      </c>
      <c r="F255" s="40" t="s">
        <v>141</v>
      </c>
      <c r="G255" s="49" t="s">
        <v>117</v>
      </c>
      <c r="H255" s="43">
        <v>2</v>
      </c>
      <c r="I255" s="93">
        <v>1</v>
      </c>
      <c r="J255" s="45">
        <v>8</v>
      </c>
      <c r="K255" s="46">
        <v>500</v>
      </c>
      <c r="L255" s="47">
        <f>J255*K255*5/100</f>
        <v>200</v>
      </c>
      <c r="M255" s="47">
        <f>L255*0.15*7</f>
        <v>210</v>
      </c>
      <c r="N255" s="47">
        <f>L255*6.6*7+M255*2</f>
        <v>9660</v>
      </c>
      <c r="O255" s="45">
        <v>1</v>
      </c>
      <c r="P255" s="45">
        <v>1</v>
      </c>
      <c r="Q255" s="46">
        <f aca="true" t="shared" si="63" ref="Q255:Q286">23*$Q$10*O255</f>
        <v>529000</v>
      </c>
      <c r="R255" s="46">
        <f aca="true" t="shared" si="64" ref="R255:R284">Q255*P255*I255</f>
        <v>529000</v>
      </c>
    </row>
    <row r="256" spans="1:18" s="4" customFormat="1" ht="22.5" customHeight="1">
      <c r="A256" s="39">
        <v>2</v>
      </c>
      <c r="B256" s="62" t="s">
        <v>228</v>
      </c>
      <c r="C256" s="62" t="s">
        <v>685</v>
      </c>
      <c r="D256" s="41" t="s">
        <v>50</v>
      </c>
      <c r="E256" s="40" t="s">
        <v>195</v>
      </c>
      <c r="F256" s="40" t="s">
        <v>144</v>
      </c>
      <c r="G256" s="49" t="s">
        <v>475</v>
      </c>
      <c r="H256" s="43">
        <v>1</v>
      </c>
      <c r="I256" s="93">
        <v>1</v>
      </c>
      <c r="J256" s="45">
        <v>8</v>
      </c>
      <c r="K256" s="46">
        <v>176</v>
      </c>
      <c r="L256" s="47">
        <f>J256*K256/5</f>
        <v>281.6</v>
      </c>
      <c r="M256" s="47">
        <f>L256*0.15*5.5</f>
        <v>232.32000000000002</v>
      </c>
      <c r="N256" s="47">
        <f>L256*6.6*5.5+M256*2</f>
        <v>10686.72</v>
      </c>
      <c r="O256" s="45">
        <v>1</v>
      </c>
      <c r="P256" s="45">
        <v>1</v>
      </c>
      <c r="Q256" s="46">
        <f t="shared" si="63"/>
        <v>529000</v>
      </c>
      <c r="R256" s="46">
        <f t="shared" si="64"/>
        <v>529000</v>
      </c>
    </row>
    <row r="257" spans="1:18" s="4" customFormat="1" ht="22.5" customHeight="1">
      <c r="A257" s="39">
        <v>3</v>
      </c>
      <c r="B257" s="51" t="s">
        <v>229</v>
      </c>
      <c r="C257" s="62" t="s">
        <v>685</v>
      </c>
      <c r="D257" s="81" t="s">
        <v>139</v>
      </c>
      <c r="E257" s="49" t="s">
        <v>200</v>
      </c>
      <c r="F257" s="49" t="s">
        <v>148</v>
      </c>
      <c r="G257" s="81" t="s">
        <v>119</v>
      </c>
      <c r="H257" s="51">
        <v>3</v>
      </c>
      <c r="I257" s="52">
        <v>2</v>
      </c>
      <c r="J257" s="94">
        <v>16</v>
      </c>
      <c r="K257" s="95">
        <v>900</v>
      </c>
      <c r="L257" s="47">
        <f>J257*K257*5/100</f>
        <v>720</v>
      </c>
      <c r="M257" s="47">
        <f aca="true" t="shared" si="65" ref="M257:M266">L257*0.15*7</f>
        <v>756</v>
      </c>
      <c r="N257" s="47">
        <f aca="true" t="shared" si="66" ref="N257:N266">L257*6.6*7+M257*2</f>
        <v>34776</v>
      </c>
      <c r="O257" s="45">
        <v>1</v>
      </c>
      <c r="P257" s="45">
        <v>1</v>
      </c>
      <c r="Q257" s="46">
        <f t="shared" si="63"/>
        <v>529000</v>
      </c>
      <c r="R257" s="46">
        <f>Q257*P257*I257</f>
        <v>1058000</v>
      </c>
    </row>
    <row r="258" spans="1:18" s="4" customFormat="1" ht="22.5" customHeight="1">
      <c r="A258" s="39">
        <v>4</v>
      </c>
      <c r="B258" s="96" t="s">
        <v>229</v>
      </c>
      <c r="C258" s="62" t="s">
        <v>685</v>
      </c>
      <c r="D258" s="41" t="s">
        <v>54</v>
      </c>
      <c r="E258" s="40" t="s">
        <v>200</v>
      </c>
      <c r="F258" s="40" t="s">
        <v>148</v>
      </c>
      <c r="G258" s="97" t="s">
        <v>125</v>
      </c>
      <c r="H258" s="43">
        <v>3</v>
      </c>
      <c r="I258" s="93">
        <v>2</v>
      </c>
      <c r="J258" s="45">
        <v>15</v>
      </c>
      <c r="K258" s="46">
        <v>1200</v>
      </c>
      <c r="L258" s="47">
        <f>J258*K258*5/100</f>
        <v>900</v>
      </c>
      <c r="M258" s="47">
        <f>L258*0.15*5.5</f>
        <v>742.5</v>
      </c>
      <c r="N258" s="47">
        <f>L258*6.6*5.5+M258*2</f>
        <v>34155</v>
      </c>
      <c r="O258" s="45">
        <v>1</v>
      </c>
      <c r="P258" s="45">
        <v>1</v>
      </c>
      <c r="Q258" s="46">
        <f t="shared" si="63"/>
        <v>529000</v>
      </c>
      <c r="R258" s="46">
        <f t="shared" si="64"/>
        <v>1058000</v>
      </c>
    </row>
    <row r="259" spans="1:18" s="4" customFormat="1" ht="22.5" customHeight="1">
      <c r="A259" s="39">
        <v>5</v>
      </c>
      <c r="B259" s="96" t="s">
        <v>229</v>
      </c>
      <c r="C259" s="62" t="s">
        <v>685</v>
      </c>
      <c r="D259" s="80" t="s">
        <v>91</v>
      </c>
      <c r="E259" s="40" t="s">
        <v>197</v>
      </c>
      <c r="F259" s="40" t="s">
        <v>140</v>
      </c>
      <c r="G259" s="97" t="s">
        <v>126</v>
      </c>
      <c r="H259" s="43">
        <v>3</v>
      </c>
      <c r="I259" s="93">
        <v>1</v>
      </c>
      <c r="J259" s="45">
        <v>14</v>
      </c>
      <c r="K259" s="46">
        <v>1500</v>
      </c>
      <c r="L259" s="47">
        <f>J259*K259*5/100</f>
        <v>1050</v>
      </c>
      <c r="M259" s="47">
        <f t="shared" si="65"/>
        <v>1102.5</v>
      </c>
      <c r="N259" s="47">
        <f t="shared" si="66"/>
        <v>50715</v>
      </c>
      <c r="O259" s="45">
        <v>1</v>
      </c>
      <c r="P259" s="45">
        <v>1</v>
      </c>
      <c r="Q259" s="46">
        <f t="shared" si="63"/>
        <v>529000</v>
      </c>
      <c r="R259" s="46">
        <f t="shared" si="64"/>
        <v>529000</v>
      </c>
    </row>
    <row r="260" spans="1:18" s="4" customFormat="1" ht="22.5" customHeight="1">
      <c r="A260" s="39">
        <v>6</v>
      </c>
      <c r="B260" s="62" t="s">
        <v>228</v>
      </c>
      <c r="C260" s="62" t="s">
        <v>685</v>
      </c>
      <c r="D260" s="56" t="s">
        <v>296</v>
      </c>
      <c r="E260" s="57" t="s">
        <v>192</v>
      </c>
      <c r="F260" s="40" t="s">
        <v>147</v>
      </c>
      <c r="G260" s="49" t="s">
        <v>117</v>
      </c>
      <c r="H260" s="43">
        <v>3</v>
      </c>
      <c r="I260" s="93">
        <v>1</v>
      </c>
      <c r="J260" s="45">
        <v>15</v>
      </c>
      <c r="K260" s="46">
        <v>500</v>
      </c>
      <c r="L260" s="47">
        <f>J260*K260*5/100</f>
        <v>375</v>
      </c>
      <c r="M260" s="47">
        <f t="shared" si="65"/>
        <v>393.75</v>
      </c>
      <c r="N260" s="47">
        <f t="shared" si="66"/>
        <v>18112.5</v>
      </c>
      <c r="O260" s="45">
        <v>1</v>
      </c>
      <c r="P260" s="45">
        <v>1</v>
      </c>
      <c r="Q260" s="46">
        <f t="shared" si="63"/>
        <v>529000</v>
      </c>
      <c r="R260" s="46">
        <f t="shared" si="64"/>
        <v>529000</v>
      </c>
    </row>
    <row r="261" spans="1:18" s="4" customFormat="1" ht="22.5" customHeight="1">
      <c r="A261" s="39">
        <v>7</v>
      </c>
      <c r="B261" s="62" t="s">
        <v>229</v>
      </c>
      <c r="C261" s="62" t="s">
        <v>685</v>
      </c>
      <c r="D261" s="56" t="s">
        <v>95</v>
      </c>
      <c r="E261" s="57" t="s">
        <v>93</v>
      </c>
      <c r="F261" s="40" t="s">
        <v>141</v>
      </c>
      <c r="G261" s="49" t="s">
        <v>117</v>
      </c>
      <c r="H261" s="43">
        <v>2</v>
      </c>
      <c r="I261" s="93">
        <v>2</v>
      </c>
      <c r="J261" s="45">
        <v>10</v>
      </c>
      <c r="K261" s="46">
        <v>700</v>
      </c>
      <c r="L261" s="47">
        <f>J261*K261/5</f>
        <v>1400</v>
      </c>
      <c r="M261" s="47">
        <f>L261*0.15*5.5</f>
        <v>1155</v>
      </c>
      <c r="N261" s="47">
        <f>L261*6.6*5.5+M261*2</f>
        <v>53130</v>
      </c>
      <c r="O261" s="45">
        <v>1</v>
      </c>
      <c r="P261" s="45">
        <v>1</v>
      </c>
      <c r="Q261" s="46">
        <f t="shared" si="63"/>
        <v>529000</v>
      </c>
      <c r="R261" s="46">
        <f t="shared" si="64"/>
        <v>1058000</v>
      </c>
    </row>
    <row r="262" spans="1:18" s="4" customFormat="1" ht="22.5" customHeight="1">
      <c r="A262" s="39">
        <v>8</v>
      </c>
      <c r="B262" s="62" t="s">
        <v>229</v>
      </c>
      <c r="C262" s="62" t="s">
        <v>685</v>
      </c>
      <c r="D262" s="56" t="s">
        <v>96</v>
      </c>
      <c r="E262" s="57" t="s">
        <v>93</v>
      </c>
      <c r="F262" s="40" t="s">
        <v>141</v>
      </c>
      <c r="G262" s="49" t="s">
        <v>117</v>
      </c>
      <c r="H262" s="43">
        <v>2</v>
      </c>
      <c r="I262" s="93">
        <v>2</v>
      </c>
      <c r="J262" s="45">
        <v>18</v>
      </c>
      <c r="K262" s="46">
        <v>800</v>
      </c>
      <c r="L262" s="47">
        <f aca="true" t="shared" si="67" ref="L262:L268">J262*K262*5/100</f>
        <v>720</v>
      </c>
      <c r="M262" s="47">
        <f t="shared" si="65"/>
        <v>756</v>
      </c>
      <c r="N262" s="47">
        <f t="shared" si="66"/>
        <v>34776</v>
      </c>
      <c r="O262" s="45">
        <v>1</v>
      </c>
      <c r="P262" s="45">
        <v>1</v>
      </c>
      <c r="Q262" s="46">
        <f t="shared" si="63"/>
        <v>529000</v>
      </c>
      <c r="R262" s="46">
        <f t="shared" si="64"/>
        <v>1058000</v>
      </c>
    </row>
    <row r="263" spans="1:18" s="4" customFormat="1" ht="22.5" customHeight="1">
      <c r="A263" s="39">
        <v>9</v>
      </c>
      <c r="B263" s="62" t="s">
        <v>229</v>
      </c>
      <c r="C263" s="62" t="s">
        <v>685</v>
      </c>
      <c r="D263" s="56" t="s">
        <v>97</v>
      </c>
      <c r="E263" s="57" t="s">
        <v>93</v>
      </c>
      <c r="F263" s="40" t="s">
        <v>141</v>
      </c>
      <c r="G263" s="49" t="s">
        <v>117</v>
      </c>
      <c r="H263" s="45">
        <v>2</v>
      </c>
      <c r="I263" s="93">
        <v>2</v>
      </c>
      <c r="J263" s="43">
        <v>10</v>
      </c>
      <c r="K263" s="46">
        <v>700</v>
      </c>
      <c r="L263" s="47">
        <f t="shared" si="67"/>
        <v>350</v>
      </c>
      <c r="M263" s="47">
        <f t="shared" si="65"/>
        <v>367.5</v>
      </c>
      <c r="N263" s="47">
        <f t="shared" si="66"/>
        <v>16905</v>
      </c>
      <c r="O263" s="45">
        <v>1</v>
      </c>
      <c r="P263" s="45">
        <v>1</v>
      </c>
      <c r="Q263" s="46">
        <f t="shared" si="63"/>
        <v>529000</v>
      </c>
      <c r="R263" s="46">
        <f t="shared" si="64"/>
        <v>1058000</v>
      </c>
    </row>
    <row r="264" spans="1:18" s="4" customFormat="1" ht="22.5" customHeight="1">
      <c r="A264" s="39">
        <v>10</v>
      </c>
      <c r="B264" s="98" t="s">
        <v>229</v>
      </c>
      <c r="C264" s="62" t="s">
        <v>685</v>
      </c>
      <c r="D264" s="56" t="s">
        <v>92</v>
      </c>
      <c r="E264" s="57" t="s">
        <v>93</v>
      </c>
      <c r="F264" s="40" t="s">
        <v>141</v>
      </c>
      <c r="G264" s="99" t="s">
        <v>117</v>
      </c>
      <c r="H264" s="43">
        <v>2</v>
      </c>
      <c r="I264" s="44">
        <v>2</v>
      </c>
      <c r="J264" s="45">
        <v>10</v>
      </c>
      <c r="K264" s="100">
        <v>900</v>
      </c>
      <c r="L264" s="47">
        <f t="shared" si="67"/>
        <v>450</v>
      </c>
      <c r="M264" s="47">
        <f t="shared" si="65"/>
        <v>472.5</v>
      </c>
      <c r="N264" s="47">
        <f t="shared" si="66"/>
        <v>21735</v>
      </c>
      <c r="O264" s="45">
        <v>1</v>
      </c>
      <c r="P264" s="45">
        <v>1</v>
      </c>
      <c r="Q264" s="46">
        <f t="shared" si="63"/>
        <v>529000</v>
      </c>
      <c r="R264" s="46">
        <f t="shared" si="64"/>
        <v>1058000</v>
      </c>
    </row>
    <row r="265" spans="1:18" s="4" customFormat="1" ht="22.5" customHeight="1">
      <c r="A265" s="39">
        <v>11</v>
      </c>
      <c r="B265" s="98" t="s">
        <v>229</v>
      </c>
      <c r="C265" s="62" t="s">
        <v>685</v>
      </c>
      <c r="D265" s="56" t="s">
        <v>94</v>
      </c>
      <c r="E265" s="57" t="s">
        <v>93</v>
      </c>
      <c r="F265" s="40" t="s">
        <v>141</v>
      </c>
      <c r="G265" s="99" t="s">
        <v>117</v>
      </c>
      <c r="H265" s="43">
        <v>2</v>
      </c>
      <c r="I265" s="93">
        <v>2</v>
      </c>
      <c r="J265" s="45">
        <v>10</v>
      </c>
      <c r="K265" s="46">
        <v>900</v>
      </c>
      <c r="L265" s="47">
        <f t="shared" si="67"/>
        <v>450</v>
      </c>
      <c r="M265" s="47">
        <f t="shared" si="65"/>
        <v>472.5</v>
      </c>
      <c r="N265" s="47">
        <f t="shared" si="66"/>
        <v>21735</v>
      </c>
      <c r="O265" s="45">
        <v>1</v>
      </c>
      <c r="P265" s="45">
        <v>1</v>
      </c>
      <c r="Q265" s="46">
        <f t="shared" si="63"/>
        <v>529000</v>
      </c>
      <c r="R265" s="46">
        <f t="shared" si="64"/>
        <v>1058000</v>
      </c>
    </row>
    <row r="266" spans="1:18" s="4" customFormat="1" ht="22.5" customHeight="1">
      <c r="A266" s="39">
        <v>12</v>
      </c>
      <c r="B266" s="96" t="s">
        <v>228</v>
      </c>
      <c r="C266" s="62" t="s">
        <v>685</v>
      </c>
      <c r="D266" s="101" t="s">
        <v>55</v>
      </c>
      <c r="E266" s="57" t="s">
        <v>196</v>
      </c>
      <c r="F266" s="40" t="s">
        <v>143</v>
      </c>
      <c r="G266" s="97" t="s">
        <v>119</v>
      </c>
      <c r="H266" s="43">
        <v>1</v>
      </c>
      <c r="I266" s="93">
        <v>1</v>
      </c>
      <c r="J266" s="45">
        <v>8</v>
      </c>
      <c r="K266" s="46">
        <v>320</v>
      </c>
      <c r="L266" s="47">
        <f t="shared" si="67"/>
        <v>128</v>
      </c>
      <c r="M266" s="47">
        <f t="shared" si="65"/>
        <v>134.4</v>
      </c>
      <c r="N266" s="47">
        <f t="shared" si="66"/>
        <v>6182.4</v>
      </c>
      <c r="O266" s="45">
        <v>1</v>
      </c>
      <c r="P266" s="45">
        <v>1</v>
      </c>
      <c r="Q266" s="46">
        <f t="shared" si="63"/>
        <v>529000</v>
      </c>
      <c r="R266" s="46">
        <f t="shared" si="64"/>
        <v>529000</v>
      </c>
    </row>
    <row r="267" spans="1:18" s="4" customFormat="1" ht="22.5" customHeight="1">
      <c r="A267" s="39">
        <v>13</v>
      </c>
      <c r="B267" s="79" t="s">
        <v>228</v>
      </c>
      <c r="C267" s="62" t="s">
        <v>685</v>
      </c>
      <c r="D267" s="41" t="s">
        <v>298</v>
      </c>
      <c r="E267" s="57" t="s">
        <v>322</v>
      </c>
      <c r="F267" s="40" t="s">
        <v>142</v>
      </c>
      <c r="G267" s="40" t="s">
        <v>119</v>
      </c>
      <c r="H267" s="43">
        <v>1</v>
      </c>
      <c r="I267" s="93">
        <v>1</v>
      </c>
      <c r="J267" s="45">
        <v>10</v>
      </c>
      <c r="K267" s="46">
        <v>2700</v>
      </c>
      <c r="L267" s="47">
        <f t="shared" si="67"/>
        <v>1350</v>
      </c>
      <c r="M267" s="47">
        <f>L267*0.15*7</f>
        <v>1417.5</v>
      </c>
      <c r="N267" s="47">
        <f>L267*6.6*7+M267*2</f>
        <v>65205</v>
      </c>
      <c r="O267" s="45">
        <v>1</v>
      </c>
      <c r="P267" s="45">
        <v>1</v>
      </c>
      <c r="Q267" s="46">
        <f t="shared" si="63"/>
        <v>529000</v>
      </c>
      <c r="R267" s="46">
        <f t="shared" si="64"/>
        <v>529000</v>
      </c>
    </row>
    <row r="268" spans="1:18" s="4" customFormat="1" ht="22.5" customHeight="1">
      <c r="A268" s="39">
        <v>14</v>
      </c>
      <c r="B268" s="62" t="s">
        <v>229</v>
      </c>
      <c r="C268" s="62" t="s">
        <v>685</v>
      </c>
      <c r="D268" s="41" t="s">
        <v>102</v>
      </c>
      <c r="E268" s="57" t="s">
        <v>187</v>
      </c>
      <c r="F268" s="40" t="s">
        <v>140</v>
      </c>
      <c r="G268" s="49" t="s">
        <v>117</v>
      </c>
      <c r="H268" s="43">
        <v>2</v>
      </c>
      <c r="I268" s="93">
        <v>2</v>
      </c>
      <c r="J268" s="45">
        <v>12</v>
      </c>
      <c r="K268" s="46">
        <v>700</v>
      </c>
      <c r="L268" s="47">
        <f t="shared" si="67"/>
        <v>420</v>
      </c>
      <c r="M268" s="47">
        <f>L268*0.15*7</f>
        <v>441</v>
      </c>
      <c r="N268" s="47">
        <f>L268*6.6*7+M268*2</f>
        <v>20286</v>
      </c>
      <c r="O268" s="45">
        <v>1</v>
      </c>
      <c r="P268" s="45">
        <v>1</v>
      </c>
      <c r="Q268" s="46">
        <f t="shared" si="63"/>
        <v>529000</v>
      </c>
      <c r="R268" s="46">
        <f t="shared" si="64"/>
        <v>1058000</v>
      </c>
    </row>
    <row r="269" spans="1:18" s="4" customFormat="1" ht="22.5" customHeight="1">
      <c r="A269" s="39">
        <v>15</v>
      </c>
      <c r="B269" s="62" t="s">
        <v>229</v>
      </c>
      <c r="C269" s="62" t="s">
        <v>685</v>
      </c>
      <c r="D269" s="41" t="s">
        <v>98</v>
      </c>
      <c r="E269" s="57" t="s">
        <v>90</v>
      </c>
      <c r="F269" s="40" t="s">
        <v>140</v>
      </c>
      <c r="G269" s="49" t="s">
        <v>117</v>
      </c>
      <c r="H269" s="43">
        <v>2</v>
      </c>
      <c r="I269" s="93">
        <v>2</v>
      </c>
      <c r="J269" s="45">
        <v>9</v>
      </c>
      <c r="K269" s="46">
        <v>500</v>
      </c>
      <c r="L269" s="47">
        <f>J269*K269/5</f>
        <v>900</v>
      </c>
      <c r="M269" s="47">
        <f>L269*0.15*5.5</f>
        <v>742.5</v>
      </c>
      <c r="N269" s="47">
        <f>L269*6.6*5.5+M269*2</f>
        <v>34155</v>
      </c>
      <c r="O269" s="45">
        <v>1</v>
      </c>
      <c r="P269" s="45">
        <v>1</v>
      </c>
      <c r="Q269" s="46">
        <f t="shared" si="63"/>
        <v>529000</v>
      </c>
      <c r="R269" s="46">
        <f t="shared" si="64"/>
        <v>1058000</v>
      </c>
    </row>
    <row r="270" spans="1:18" s="4" customFormat="1" ht="22.5" customHeight="1">
      <c r="A270" s="39">
        <v>16</v>
      </c>
      <c r="B270" s="62" t="s">
        <v>229</v>
      </c>
      <c r="C270" s="62" t="s">
        <v>685</v>
      </c>
      <c r="D270" s="41" t="s">
        <v>99</v>
      </c>
      <c r="E270" s="57" t="s">
        <v>199</v>
      </c>
      <c r="F270" s="40" t="s">
        <v>140</v>
      </c>
      <c r="G270" s="49" t="s">
        <v>117</v>
      </c>
      <c r="H270" s="43">
        <v>2</v>
      </c>
      <c r="I270" s="93">
        <v>2</v>
      </c>
      <c r="J270" s="45">
        <v>9</v>
      </c>
      <c r="K270" s="46">
        <v>500</v>
      </c>
      <c r="L270" s="47">
        <f>J270*K270*5/100</f>
        <v>225</v>
      </c>
      <c r="M270" s="47">
        <f>L270*0.15*7</f>
        <v>236.25</v>
      </c>
      <c r="N270" s="47">
        <f>L270*6.6*7+M270*2</f>
        <v>10867.5</v>
      </c>
      <c r="O270" s="45">
        <v>1</v>
      </c>
      <c r="P270" s="45">
        <v>1</v>
      </c>
      <c r="Q270" s="46">
        <f t="shared" si="63"/>
        <v>529000</v>
      </c>
      <c r="R270" s="46">
        <f t="shared" si="64"/>
        <v>1058000</v>
      </c>
    </row>
    <row r="271" spans="1:18" s="4" customFormat="1" ht="22.5" customHeight="1">
      <c r="A271" s="39">
        <v>17</v>
      </c>
      <c r="B271" s="62" t="s">
        <v>229</v>
      </c>
      <c r="C271" s="62" t="s">
        <v>685</v>
      </c>
      <c r="D271" s="41" t="s">
        <v>100</v>
      </c>
      <c r="E271" s="57" t="s">
        <v>199</v>
      </c>
      <c r="F271" s="40" t="s">
        <v>140</v>
      </c>
      <c r="G271" s="49" t="s">
        <v>117</v>
      </c>
      <c r="H271" s="102">
        <v>2</v>
      </c>
      <c r="I271" s="44">
        <v>2</v>
      </c>
      <c r="J271" s="103">
        <v>9</v>
      </c>
      <c r="K271" s="104">
        <v>500</v>
      </c>
      <c r="L271" s="47">
        <f>J271*K271*5/100</f>
        <v>225</v>
      </c>
      <c r="M271" s="47">
        <f>L271*0.15*7</f>
        <v>236.25</v>
      </c>
      <c r="N271" s="47">
        <f>L271*6.6*7+M271*2</f>
        <v>10867.5</v>
      </c>
      <c r="O271" s="45">
        <v>1</v>
      </c>
      <c r="P271" s="45">
        <v>1</v>
      </c>
      <c r="Q271" s="46">
        <f t="shared" si="63"/>
        <v>529000</v>
      </c>
      <c r="R271" s="46">
        <f t="shared" si="64"/>
        <v>1058000</v>
      </c>
    </row>
    <row r="272" spans="1:18" s="4" customFormat="1" ht="22.5" customHeight="1">
      <c r="A272" s="39">
        <v>18</v>
      </c>
      <c r="B272" s="62" t="s">
        <v>229</v>
      </c>
      <c r="C272" s="62" t="s">
        <v>685</v>
      </c>
      <c r="D272" s="41" t="s">
        <v>101</v>
      </c>
      <c r="E272" s="57" t="s">
        <v>187</v>
      </c>
      <c r="F272" s="40" t="s">
        <v>140</v>
      </c>
      <c r="G272" s="49" t="s">
        <v>117</v>
      </c>
      <c r="H272" s="43">
        <v>2</v>
      </c>
      <c r="I272" s="93">
        <v>2</v>
      </c>
      <c r="J272" s="45">
        <v>9</v>
      </c>
      <c r="K272" s="46">
        <v>500</v>
      </c>
      <c r="L272" s="47">
        <f>J272*K272*5/100</f>
        <v>225</v>
      </c>
      <c r="M272" s="47">
        <f>L272*0.15*7</f>
        <v>236.25</v>
      </c>
      <c r="N272" s="47">
        <f>L272*6.6*7+M272*2</f>
        <v>10867.5</v>
      </c>
      <c r="O272" s="45">
        <v>1</v>
      </c>
      <c r="P272" s="45">
        <v>1</v>
      </c>
      <c r="Q272" s="46">
        <f t="shared" si="63"/>
        <v>529000</v>
      </c>
      <c r="R272" s="46">
        <f t="shared" si="64"/>
        <v>1058000</v>
      </c>
    </row>
    <row r="273" spans="1:18" s="4" customFormat="1" ht="22.5" customHeight="1">
      <c r="A273" s="39">
        <v>19</v>
      </c>
      <c r="B273" s="79" t="s">
        <v>228</v>
      </c>
      <c r="C273" s="62" t="s">
        <v>685</v>
      </c>
      <c r="D273" s="41" t="s">
        <v>19</v>
      </c>
      <c r="E273" s="57" t="s">
        <v>194</v>
      </c>
      <c r="F273" s="40" t="s">
        <v>146</v>
      </c>
      <c r="G273" s="40" t="s">
        <v>119</v>
      </c>
      <c r="H273" s="43">
        <v>2</v>
      </c>
      <c r="I273" s="93">
        <v>1</v>
      </c>
      <c r="J273" s="45">
        <v>6</v>
      </c>
      <c r="K273" s="46">
        <v>900</v>
      </c>
      <c r="L273" s="47">
        <f>J273*K273*5/100</f>
        <v>270</v>
      </c>
      <c r="M273" s="47">
        <f>L273*0.15*7</f>
        <v>283.5</v>
      </c>
      <c r="N273" s="47">
        <f>L273*6.6*7+M273*2</f>
        <v>13041</v>
      </c>
      <c r="O273" s="45">
        <v>1</v>
      </c>
      <c r="P273" s="45">
        <v>1</v>
      </c>
      <c r="Q273" s="46">
        <f t="shared" si="63"/>
        <v>529000</v>
      </c>
      <c r="R273" s="46">
        <f t="shared" si="64"/>
        <v>529000</v>
      </c>
    </row>
    <row r="274" spans="1:18" s="4" customFormat="1" ht="22.5" customHeight="1">
      <c r="A274" s="39">
        <v>20</v>
      </c>
      <c r="B274" s="62" t="s">
        <v>228</v>
      </c>
      <c r="C274" s="62" t="s">
        <v>685</v>
      </c>
      <c r="D274" s="41" t="s">
        <v>323</v>
      </c>
      <c r="E274" s="40" t="s">
        <v>198</v>
      </c>
      <c r="F274" s="40" t="s">
        <v>144</v>
      </c>
      <c r="G274" s="49" t="s">
        <v>117</v>
      </c>
      <c r="H274" s="45">
        <v>2</v>
      </c>
      <c r="I274" s="93">
        <v>1</v>
      </c>
      <c r="J274" s="43">
        <v>8</v>
      </c>
      <c r="K274" s="46">
        <v>800</v>
      </c>
      <c r="L274" s="47">
        <f>J274*K274*5/100</f>
        <v>320</v>
      </c>
      <c r="M274" s="47">
        <f>L274*0.15*7</f>
        <v>336</v>
      </c>
      <c r="N274" s="47">
        <f>L274*6.6*7+M274*2</f>
        <v>15456</v>
      </c>
      <c r="O274" s="45">
        <v>1</v>
      </c>
      <c r="P274" s="45">
        <v>1</v>
      </c>
      <c r="Q274" s="46">
        <f t="shared" si="63"/>
        <v>529000</v>
      </c>
      <c r="R274" s="46">
        <f t="shared" si="64"/>
        <v>529000</v>
      </c>
    </row>
    <row r="275" spans="1:18" s="4" customFormat="1" ht="22.5" customHeight="1">
      <c r="A275" s="39">
        <v>21</v>
      </c>
      <c r="B275" s="62" t="s">
        <v>229</v>
      </c>
      <c r="C275" s="62" t="s">
        <v>685</v>
      </c>
      <c r="D275" s="41" t="s">
        <v>324</v>
      </c>
      <c r="E275" s="40" t="s">
        <v>326</v>
      </c>
      <c r="F275" s="40" t="s">
        <v>147</v>
      </c>
      <c r="G275" s="49" t="s">
        <v>117</v>
      </c>
      <c r="H275" s="45">
        <v>4</v>
      </c>
      <c r="I275" s="93">
        <v>1</v>
      </c>
      <c r="J275" s="43">
        <v>15</v>
      </c>
      <c r="K275" s="83">
        <v>1200</v>
      </c>
      <c r="L275" s="47">
        <f>J275*K275/5</f>
        <v>3600</v>
      </c>
      <c r="M275" s="47">
        <f>L275*0.15*5.5</f>
        <v>2970</v>
      </c>
      <c r="N275" s="47">
        <f>L275*6.6*5.5+M275*2</f>
        <v>136620</v>
      </c>
      <c r="O275" s="45">
        <v>1</v>
      </c>
      <c r="P275" s="45">
        <v>1</v>
      </c>
      <c r="Q275" s="46">
        <f t="shared" si="63"/>
        <v>529000</v>
      </c>
      <c r="R275" s="46">
        <f t="shared" si="64"/>
        <v>529000</v>
      </c>
    </row>
    <row r="276" spans="1:18" s="4" customFormat="1" ht="22.5" customHeight="1">
      <c r="A276" s="39">
        <v>22</v>
      </c>
      <c r="B276" s="62" t="s">
        <v>229</v>
      </c>
      <c r="C276" s="62" t="s">
        <v>685</v>
      </c>
      <c r="D276" s="41" t="s">
        <v>325</v>
      </c>
      <c r="E276" s="40" t="s">
        <v>327</v>
      </c>
      <c r="F276" s="40" t="s">
        <v>147</v>
      </c>
      <c r="G276" s="49" t="s">
        <v>117</v>
      </c>
      <c r="H276" s="45">
        <v>4</v>
      </c>
      <c r="I276" s="93">
        <v>1</v>
      </c>
      <c r="J276" s="43">
        <v>15</v>
      </c>
      <c r="K276" s="83">
        <v>1200</v>
      </c>
      <c r="L276" s="47">
        <f>J276*K276/5</f>
        <v>3600</v>
      </c>
      <c r="M276" s="47">
        <f>L276*0.15*5.5</f>
        <v>2970</v>
      </c>
      <c r="N276" s="47">
        <f>L276*6.6*5.5+M276*2</f>
        <v>136620</v>
      </c>
      <c r="O276" s="45">
        <v>1</v>
      </c>
      <c r="P276" s="45">
        <v>1</v>
      </c>
      <c r="Q276" s="46">
        <f t="shared" si="63"/>
        <v>529000</v>
      </c>
      <c r="R276" s="46">
        <f t="shared" si="64"/>
        <v>529000</v>
      </c>
    </row>
    <row r="277" spans="1:18" s="4" customFormat="1" ht="22.5" customHeight="1">
      <c r="A277" s="39">
        <v>23</v>
      </c>
      <c r="B277" s="62" t="s">
        <v>232</v>
      </c>
      <c r="C277" s="62" t="s">
        <v>685</v>
      </c>
      <c r="D277" s="41" t="s">
        <v>15</v>
      </c>
      <c r="E277" s="40" t="s">
        <v>48</v>
      </c>
      <c r="F277" s="40" t="s">
        <v>143</v>
      </c>
      <c r="G277" s="49" t="s">
        <v>117</v>
      </c>
      <c r="H277" s="43">
        <v>4</v>
      </c>
      <c r="I277" s="93">
        <v>1</v>
      </c>
      <c r="J277" s="45">
        <v>19</v>
      </c>
      <c r="K277" s="46">
        <v>1200</v>
      </c>
      <c r="L277" s="47">
        <f>J277*K277*5/100</f>
        <v>1140</v>
      </c>
      <c r="M277" s="47">
        <f>M281</f>
        <v>157.5</v>
      </c>
      <c r="N277" s="47">
        <f>L277*6.6*7+M277*2</f>
        <v>52983</v>
      </c>
      <c r="O277" s="45">
        <v>1</v>
      </c>
      <c r="P277" s="45">
        <v>1</v>
      </c>
      <c r="Q277" s="46">
        <f t="shared" si="63"/>
        <v>529000</v>
      </c>
      <c r="R277" s="46">
        <f t="shared" si="64"/>
        <v>529000</v>
      </c>
    </row>
    <row r="278" spans="1:18" s="4" customFormat="1" ht="22.5" customHeight="1">
      <c r="A278" s="39">
        <v>24</v>
      </c>
      <c r="B278" s="72" t="s">
        <v>229</v>
      </c>
      <c r="C278" s="62" t="s">
        <v>685</v>
      </c>
      <c r="D278" s="49" t="s">
        <v>218</v>
      </c>
      <c r="E278" s="49" t="s">
        <v>405</v>
      </c>
      <c r="F278" s="59" t="s">
        <v>143</v>
      </c>
      <c r="G278" s="83" t="s">
        <v>129</v>
      </c>
      <c r="H278" s="43">
        <v>2</v>
      </c>
      <c r="I278" s="105">
        <v>1</v>
      </c>
      <c r="J278" s="45">
        <v>15</v>
      </c>
      <c r="K278" s="83">
        <v>1000</v>
      </c>
      <c r="L278" s="47">
        <f>J278*K278*5/100</f>
        <v>750</v>
      </c>
      <c r="M278" s="47">
        <f>M282</f>
        <v>462</v>
      </c>
      <c r="N278" s="47">
        <f>L278*6.6*7+M278*2</f>
        <v>35574</v>
      </c>
      <c r="O278" s="45">
        <v>1</v>
      </c>
      <c r="P278" s="45">
        <v>1</v>
      </c>
      <c r="Q278" s="46">
        <f t="shared" si="63"/>
        <v>529000</v>
      </c>
      <c r="R278" s="46">
        <f t="shared" si="64"/>
        <v>529000</v>
      </c>
    </row>
    <row r="279" spans="1:18" s="4" customFormat="1" ht="22.5" customHeight="1">
      <c r="A279" s="39">
        <v>25</v>
      </c>
      <c r="B279" s="72" t="s">
        <v>229</v>
      </c>
      <c r="C279" s="62" t="s">
        <v>685</v>
      </c>
      <c r="D279" s="49" t="s">
        <v>210</v>
      </c>
      <c r="E279" s="49" t="s">
        <v>405</v>
      </c>
      <c r="F279" s="59" t="s">
        <v>143</v>
      </c>
      <c r="G279" s="83" t="s">
        <v>129</v>
      </c>
      <c r="H279" s="43">
        <v>2</v>
      </c>
      <c r="I279" s="105">
        <v>1</v>
      </c>
      <c r="J279" s="45">
        <v>15</v>
      </c>
      <c r="K279" s="83">
        <v>1000</v>
      </c>
      <c r="L279" s="47">
        <f>J279*K279/5</f>
        <v>3000</v>
      </c>
      <c r="M279" s="47">
        <f>L279*0.15*7</f>
        <v>3150</v>
      </c>
      <c r="N279" s="47">
        <f>L279*6.6*7+M279*2</f>
        <v>144900</v>
      </c>
      <c r="O279" s="45">
        <v>1</v>
      </c>
      <c r="P279" s="45">
        <v>1</v>
      </c>
      <c r="Q279" s="46">
        <f t="shared" si="63"/>
        <v>529000</v>
      </c>
      <c r="R279" s="46">
        <f t="shared" si="64"/>
        <v>529000</v>
      </c>
    </row>
    <row r="280" spans="1:18" s="4" customFormat="1" ht="22.5" customHeight="1">
      <c r="A280" s="39">
        <v>26</v>
      </c>
      <c r="B280" s="62" t="s">
        <v>228</v>
      </c>
      <c r="C280" s="62" t="s">
        <v>685</v>
      </c>
      <c r="D280" s="50" t="s">
        <v>135</v>
      </c>
      <c r="E280" s="50" t="s">
        <v>136</v>
      </c>
      <c r="F280" s="50" t="s">
        <v>144</v>
      </c>
      <c r="G280" s="49" t="s">
        <v>117</v>
      </c>
      <c r="H280" s="106">
        <v>1</v>
      </c>
      <c r="I280" s="105">
        <v>1</v>
      </c>
      <c r="J280" s="53">
        <v>7</v>
      </c>
      <c r="K280" s="46">
        <v>1700</v>
      </c>
      <c r="L280" s="47">
        <f>J280*K280*5/100</f>
        <v>595</v>
      </c>
      <c r="M280" s="47">
        <f>L280*0.15*7</f>
        <v>624.75</v>
      </c>
      <c r="N280" s="47">
        <f>L280*6.6*7+M280*2</f>
        <v>28738.5</v>
      </c>
      <c r="O280" s="45">
        <v>1</v>
      </c>
      <c r="P280" s="45">
        <v>1</v>
      </c>
      <c r="Q280" s="46">
        <f t="shared" si="63"/>
        <v>529000</v>
      </c>
      <c r="R280" s="46">
        <f t="shared" si="64"/>
        <v>529000</v>
      </c>
    </row>
    <row r="281" spans="1:18" s="4" customFormat="1" ht="22.5" customHeight="1">
      <c r="A281" s="39">
        <v>27</v>
      </c>
      <c r="B281" s="62" t="s">
        <v>229</v>
      </c>
      <c r="C281" s="62" t="s">
        <v>685</v>
      </c>
      <c r="D281" s="41" t="s">
        <v>662</v>
      </c>
      <c r="E281" s="40" t="s">
        <v>49</v>
      </c>
      <c r="F281" s="40" t="s">
        <v>142</v>
      </c>
      <c r="G281" s="49" t="s">
        <v>117</v>
      </c>
      <c r="H281" s="43">
        <v>2</v>
      </c>
      <c r="I281" s="44">
        <v>1</v>
      </c>
      <c r="J281" s="107">
        <v>10</v>
      </c>
      <c r="K281" s="95">
        <v>300</v>
      </c>
      <c r="L281" s="47">
        <f>J281*K281*5/100</f>
        <v>150</v>
      </c>
      <c r="M281" s="47">
        <f>L281*0.15*7</f>
        <v>157.5</v>
      </c>
      <c r="N281" s="47">
        <f>L281*6.6*7+M281*2</f>
        <v>7245</v>
      </c>
      <c r="O281" s="45">
        <v>1</v>
      </c>
      <c r="P281" s="45">
        <v>1</v>
      </c>
      <c r="Q281" s="46">
        <f t="shared" si="63"/>
        <v>529000</v>
      </c>
      <c r="R281" s="46">
        <f t="shared" si="64"/>
        <v>529000</v>
      </c>
    </row>
    <row r="282" spans="1:18" s="4" customFormat="1" ht="22.5" customHeight="1">
      <c r="A282" s="39">
        <v>28</v>
      </c>
      <c r="B282" s="79" t="s">
        <v>228</v>
      </c>
      <c r="C282" s="62" t="s">
        <v>685</v>
      </c>
      <c r="D282" s="41" t="s">
        <v>18</v>
      </c>
      <c r="E282" s="40" t="s">
        <v>193</v>
      </c>
      <c r="F282" s="40" t="s">
        <v>144</v>
      </c>
      <c r="G282" s="40" t="s">
        <v>124</v>
      </c>
      <c r="H282" s="43">
        <v>2</v>
      </c>
      <c r="I282" s="44">
        <v>1</v>
      </c>
      <c r="J282" s="45">
        <v>10</v>
      </c>
      <c r="K282" s="46">
        <v>280</v>
      </c>
      <c r="L282" s="47">
        <f>J282*K282/5</f>
        <v>560</v>
      </c>
      <c r="M282" s="47">
        <f>L282*0.15*5.5</f>
        <v>462</v>
      </c>
      <c r="N282" s="47">
        <f>L282*6.6*5.5+M282*2</f>
        <v>21252</v>
      </c>
      <c r="O282" s="45">
        <v>1</v>
      </c>
      <c r="P282" s="45">
        <v>1</v>
      </c>
      <c r="Q282" s="46">
        <f t="shared" si="63"/>
        <v>529000</v>
      </c>
      <c r="R282" s="46">
        <f t="shared" si="64"/>
        <v>529000</v>
      </c>
    </row>
    <row r="283" spans="1:18" s="4" customFormat="1" ht="22.5" customHeight="1">
      <c r="A283" s="39">
        <v>29</v>
      </c>
      <c r="B283" s="108" t="s">
        <v>228</v>
      </c>
      <c r="C283" s="62" t="s">
        <v>685</v>
      </c>
      <c r="D283" s="81" t="s">
        <v>130</v>
      </c>
      <c r="E283" s="49" t="s">
        <v>406</v>
      </c>
      <c r="F283" s="49" t="s">
        <v>143</v>
      </c>
      <c r="G283" s="109" t="s">
        <v>131</v>
      </c>
      <c r="H283" s="51">
        <v>1</v>
      </c>
      <c r="I283" s="105">
        <v>1</v>
      </c>
      <c r="J283" s="53">
        <v>9</v>
      </c>
      <c r="K283" s="46">
        <v>150</v>
      </c>
      <c r="L283" s="47">
        <f>J283*K283/5</f>
        <v>270</v>
      </c>
      <c r="M283" s="47">
        <f>L283*0.15*5.5</f>
        <v>222.75</v>
      </c>
      <c r="N283" s="47">
        <f>L283*6.6*5.5+M283*2</f>
        <v>10246.5</v>
      </c>
      <c r="O283" s="45">
        <v>1</v>
      </c>
      <c r="P283" s="45">
        <v>1</v>
      </c>
      <c r="Q283" s="46">
        <f t="shared" si="63"/>
        <v>529000</v>
      </c>
      <c r="R283" s="46">
        <f t="shared" si="64"/>
        <v>529000</v>
      </c>
    </row>
    <row r="284" spans="1:18" s="4" customFormat="1" ht="22.5" customHeight="1">
      <c r="A284" s="39">
        <v>30</v>
      </c>
      <c r="B284" s="62" t="s">
        <v>228</v>
      </c>
      <c r="C284" s="62" t="s">
        <v>685</v>
      </c>
      <c r="D284" s="41" t="s">
        <v>46</v>
      </c>
      <c r="E284" s="57" t="s">
        <v>52</v>
      </c>
      <c r="F284" s="40" t="s">
        <v>144</v>
      </c>
      <c r="G284" s="49" t="s">
        <v>117</v>
      </c>
      <c r="H284" s="43">
        <v>1</v>
      </c>
      <c r="I284" s="44">
        <v>1</v>
      </c>
      <c r="J284" s="45">
        <v>5</v>
      </c>
      <c r="K284" s="46">
        <v>1000</v>
      </c>
      <c r="L284" s="47">
        <f>J284*K284/5</f>
        <v>1000</v>
      </c>
      <c r="M284" s="47">
        <f>L284*0.15*5.5</f>
        <v>825</v>
      </c>
      <c r="N284" s="47">
        <f>L284*6.6*5.5+M284*2</f>
        <v>37950</v>
      </c>
      <c r="O284" s="45">
        <v>1</v>
      </c>
      <c r="P284" s="45">
        <v>1</v>
      </c>
      <c r="Q284" s="46">
        <f t="shared" si="63"/>
        <v>529000</v>
      </c>
      <c r="R284" s="46">
        <f t="shared" si="64"/>
        <v>529000</v>
      </c>
    </row>
    <row r="285" spans="1:18" s="4" customFormat="1" ht="22.5" customHeight="1">
      <c r="A285" s="39">
        <v>31</v>
      </c>
      <c r="B285" s="84" t="s">
        <v>229</v>
      </c>
      <c r="C285" s="62" t="s">
        <v>685</v>
      </c>
      <c r="D285" s="59" t="s">
        <v>242</v>
      </c>
      <c r="E285" s="110" t="s">
        <v>243</v>
      </c>
      <c r="F285" s="59" t="s">
        <v>143</v>
      </c>
      <c r="G285" s="40" t="s">
        <v>117</v>
      </c>
      <c r="H285" s="43">
        <v>2</v>
      </c>
      <c r="I285" s="44">
        <v>1</v>
      </c>
      <c r="J285" s="45">
        <v>12</v>
      </c>
      <c r="K285" s="46">
        <v>600</v>
      </c>
      <c r="L285" s="47">
        <f>J285*K285/5</f>
        <v>1440</v>
      </c>
      <c r="M285" s="47">
        <f>L285*0.15*5.5</f>
        <v>1188</v>
      </c>
      <c r="N285" s="47">
        <f>L285*6.6*5.5+M285*2</f>
        <v>54648</v>
      </c>
      <c r="O285" s="45">
        <v>1</v>
      </c>
      <c r="P285" s="45">
        <v>1</v>
      </c>
      <c r="Q285" s="46">
        <f t="shared" si="63"/>
        <v>529000</v>
      </c>
      <c r="R285" s="46">
        <f aca="true" t="shared" si="68" ref="R285:R299">Q285*P285*I285</f>
        <v>529000</v>
      </c>
    </row>
    <row r="286" spans="1:18" s="4" customFormat="1" ht="22.5" customHeight="1">
      <c r="A286" s="39">
        <v>32</v>
      </c>
      <c r="B286" s="84" t="s">
        <v>229</v>
      </c>
      <c r="C286" s="62" t="s">
        <v>685</v>
      </c>
      <c r="D286" s="59" t="s">
        <v>244</v>
      </c>
      <c r="E286" s="110" t="s">
        <v>243</v>
      </c>
      <c r="F286" s="59" t="s">
        <v>143</v>
      </c>
      <c r="G286" s="40" t="s">
        <v>117</v>
      </c>
      <c r="H286" s="43">
        <v>2</v>
      </c>
      <c r="I286" s="44">
        <v>1</v>
      </c>
      <c r="J286" s="45">
        <v>12</v>
      </c>
      <c r="K286" s="46">
        <v>600</v>
      </c>
      <c r="L286" s="47">
        <f>J286*K286/5</f>
        <v>1440</v>
      </c>
      <c r="M286" s="47">
        <f>L286*0.15*5.5</f>
        <v>1188</v>
      </c>
      <c r="N286" s="47">
        <f>L286*6.6*5.5+M286*2</f>
        <v>54648</v>
      </c>
      <c r="O286" s="45">
        <v>1</v>
      </c>
      <c r="P286" s="45">
        <v>1</v>
      </c>
      <c r="Q286" s="46">
        <f t="shared" si="63"/>
        <v>529000</v>
      </c>
      <c r="R286" s="46">
        <f t="shared" si="68"/>
        <v>529000</v>
      </c>
    </row>
    <row r="287" spans="1:18" s="4" customFormat="1" ht="22.5" customHeight="1">
      <c r="A287" s="39">
        <v>33</v>
      </c>
      <c r="B287" s="67" t="s">
        <v>229</v>
      </c>
      <c r="C287" s="62" t="s">
        <v>685</v>
      </c>
      <c r="D287" s="68" t="s">
        <v>269</v>
      </c>
      <c r="E287" s="69" t="s">
        <v>270</v>
      </c>
      <c r="F287" s="70" t="s">
        <v>271</v>
      </c>
      <c r="G287" s="40" t="s">
        <v>476</v>
      </c>
      <c r="H287" s="71">
        <v>2</v>
      </c>
      <c r="I287" s="44">
        <v>1</v>
      </c>
      <c r="J287" s="72">
        <v>18</v>
      </c>
      <c r="K287" s="88">
        <v>900</v>
      </c>
      <c r="L287" s="47">
        <f aca="true" t="shared" si="69" ref="L287:L308">J287*K287*5/100</f>
        <v>810</v>
      </c>
      <c r="M287" s="47">
        <f aca="true" t="shared" si="70" ref="M287:M308">L287*0.15*7</f>
        <v>850.5</v>
      </c>
      <c r="N287" s="47">
        <f aca="true" t="shared" si="71" ref="N287:N308">L287*6.6*7+M287*2</f>
        <v>39123</v>
      </c>
      <c r="O287" s="45">
        <v>1</v>
      </c>
      <c r="P287" s="45">
        <v>1</v>
      </c>
      <c r="Q287" s="46">
        <f aca="true" t="shared" si="72" ref="Q287:Q318">23*$Q$10*O287</f>
        <v>529000</v>
      </c>
      <c r="R287" s="46">
        <f t="shared" si="68"/>
        <v>529000</v>
      </c>
    </row>
    <row r="288" spans="1:18" s="4" customFormat="1" ht="22.5" customHeight="1">
      <c r="A288" s="39">
        <v>34</v>
      </c>
      <c r="B288" s="67" t="s">
        <v>229</v>
      </c>
      <c r="C288" s="62" t="s">
        <v>685</v>
      </c>
      <c r="D288" s="68" t="s">
        <v>272</v>
      </c>
      <c r="E288" s="69" t="s">
        <v>270</v>
      </c>
      <c r="F288" s="70" t="s">
        <v>271</v>
      </c>
      <c r="G288" s="40" t="s">
        <v>476</v>
      </c>
      <c r="H288" s="71">
        <v>2</v>
      </c>
      <c r="I288" s="44">
        <v>1</v>
      </c>
      <c r="J288" s="72">
        <v>18</v>
      </c>
      <c r="K288" s="88">
        <v>900</v>
      </c>
      <c r="L288" s="47">
        <f t="shared" si="69"/>
        <v>810</v>
      </c>
      <c r="M288" s="47">
        <f t="shared" si="70"/>
        <v>850.5</v>
      </c>
      <c r="N288" s="47">
        <f t="shared" si="71"/>
        <v>39123</v>
      </c>
      <c r="O288" s="45">
        <v>1</v>
      </c>
      <c r="P288" s="45">
        <v>1</v>
      </c>
      <c r="Q288" s="46">
        <f t="shared" si="72"/>
        <v>529000</v>
      </c>
      <c r="R288" s="46">
        <f t="shared" si="68"/>
        <v>529000</v>
      </c>
    </row>
    <row r="289" spans="1:18" s="4" customFormat="1" ht="22.5" customHeight="1">
      <c r="A289" s="39">
        <v>35</v>
      </c>
      <c r="B289" s="67" t="s">
        <v>229</v>
      </c>
      <c r="C289" s="62" t="s">
        <v>685</v>
      </c>
      <c r="D289" s="68" t="s">
        <v>273</v>
      </c>
      <c r="E289" s="69" t="s">
        <v>270</v>
      </c>
      <c r="F289" s="70" t="s">
        <v>271</v>
      </c>
      <c r="G289" s="40" t="s">
        <v>476</v>
      </c>
      <c r="H289" s="71">
        <v>2</v>
      </c>
      <c r="I289" s="44">
        <v>1</v>
      </c>
      <c r="J289" s="72">
        <v>24</v>
      </c>
      <c r="K289" s="88">
        <v>900</v>
      </c>
      <c r="L289" s="47">
        <f t="shared" si="69"/>
        <v>1080</v>
      </c>
      <c r="M289" s="47">
        <f t="shared" si="70"/>
        <v>1134</v>
      </c>
      <c r="N289" s="47">
        <f t="shared" si="71"/>
        <v>52164</v>
      </c>
      <c r="O289" s="45">
        <v>1</v>
      </c>
      <c r="P289" s="45">
        <v>1</v>
      </c>
      <c r="Q289" s="46">
        <f t="shared" si="72"/>
        <v>529000</v>
      </c>
      <c r="R289" s="46">
        <f t="shared" si="68"/>
        <v>529000</v>
      </c>
    </row>
    <row r="290" spans="1:18" s="4" customFormat="1" ht="22.5" customHeight="1">
      <c r="A290" s="39">
        <v>36</v>
      </c>
      <c r="B290" s="111" t="s">
        <v>229</v>
      </c>
      <c r="C290" s="62" t="s">
        <v>685</v>
      </c>
      <c r="D290" s="68" t="s">
        <v>274</v>
      </c>
      <c r="E290" s="112" t="s">
        <v>270</v>
      </c>
      <c r="F290" s="113" t="s">
        <v>271</v>
      </c>
      <c r="G290" s="40" t="s">
        <v>476</v>
      </c>
      <c r="H290" s="114">
        <v>2</v>
      </c>
      <c r="I290" s="115">
        <v>1</v>
      </c>
      <c r="J290" s="116">
        <v>21</v>
      </c>
      <c r="K290" s="117">
        <v>900</v>
      </c>
      <c r="L290" s="47">
        <f t="shared" si="69"/>
        <v>945</v>
      </c>
      <c r="M290" s="47">
        <f t="shared" si="70"/>
        <v>992.25</v>
      </c>
      <c r="N290" s="47">
        <f t="shared" si="71"/>
        <v>45643.5</v>
      </c>
      <c r="O290" s="107">
        <v>1</v>
      </c>
      <c r="P290" s="107">
        <v>1</v>
      </c>
      <c r="Q290" s="46">
        <f t="shared" si="72"/>
        <v>529000</v>
      </c>
      <c r="R290" s="95">
        <f t="shared" si="68"/>
        <v>529000</v>
      </c>
    </row>
    <row r="291" spans="1:18" s="4" customFormat="1" ht="22.5" customHeight="1">
      <c r="A291" s="39">
        <v>37</v>
      </c>
      <c r="B291" s="67" t="s">
        <v>229</v>
      </c>
      <c r="C291" s="62" t="s">
        <v>685</v>
      </c>
      <c r="D291" s="68" t="s">
        <v>404</v>
      </c>
      <c r="E291" s="69" t="s">
        <v>270</v>
      </c>
      <c r="F291" s="70" t="s">
        <v>271</v>
      </c>
      <c r="G291" s="40" t="s">
        <v>476</v>
      </c>
      <c r="H291" s="71">
        <v>2</v>
      </c>
      <c r="I291" s="44">
        <v>1</v>
      </c>
      <c r="J291" s="72">
        <v>21</v>
      </c>
      <c r="K291" s="88">
        <v>900</v>
      </c>
      <c r="L291" s="47">
        <f t="shared" si="69"/>
        <v>945</v>
      </c>
      <c r="M291" s="47">
        <f t="shared" si="70"/>
        <v>992.25</v>
      </c>
      <c r="N291" s="47">
        <f t="shared" si="71"/>
        <v>45643.5</v>
      </c>
      <c r="O291" s="45">
        <v>1</v>
      </c>
      <c r="P291" s="45">
        <v>1</v>
      </c>
      <c r="Q291" s="46">
        <f t="shared" si="72"/>
        <v>529000</v>
      </c>
      <c r="R291" s="46">
        <f>Q291*P291*I291</f>
        <v>529000</v>
      </c>
    </row>
    <row r="292" spans="1:18" s="4" customFormat="1" ht="22.5" customHeight="1">
      <c r="A292" s="39">
        <v>38</v>
      </c>
      <c r="B292" s="67" t="s">
        <v>229</v>
      </c>
      <c r="C292" s="62" t="s">
        <v>685</v>
      </c>
      <c r="D292" s="68" t="s">
        <v>300</v>
      </c>
      <c r="E292" s="112" t="s">
        <v>270</v>
      </c>
      <c r="F292" s="113" t="s">
        <v>271</v>
      </c>
      <c r="G292" s="40" t="s">
        <v>476</v>
      </c>
      <c r="H292" s="114">
        <v>2</v>
      </c>
      <c r="I292" s="115">
        <v>1</v>
      </c>
      <c r="J292" s="116">
        <v>21</v>
      </c>
      <c r="K292" s="117">
        <v>900</v>
      </c>
      <c r="L292" s="118">
        <f t="shared" si="69"/>
        <v>945</v>
      </c>
      <c r="M292" s="118">
        <f t="shared" si="70"/>
        <v>992.25</v>
      </c>
      <c r="N292" s="118">
        <f t="shared" si="71"/>
        <v>45643.5</v>
      </c>
      <c r="O292" s="107">
        <v>1</v>
      </c>
      <c r="P292" s="107">
        <v>1</v>
      </c>
      <c r="Q292" s="46">
        <f t="shared" si="72"/>
        <v>529000</v>
      </c>
      <c r="R292" s="95">
        <f t="shared" si="68"/>
        <v>529000</v>
      </c>
    </row>
    <row r="293" spans="1:18" s="4" customFormat="1" ht="22.5" customHeight="1">
      <c r="A293" s="39">
        <v>39</v>
      </c>
      <c r="B293" s="111" t="s">
        <v>229</v>
      </c>
      <c r="C293" s="62" t="s">
        <v>685</v>
      </c>
      <c r="D293" s="119" t="s">
        <v>301</v>
      </c>
      <c r="E293" s="112" t="s">
        <v>270</v>
      </c>
      <c r="F293" s="113" t="s">
        <v>271</v>
      </c>
      <c r="G293" s="40" t="s">
        <v>476</v>
      </c>
      <c r="H293" s="114">
        <v>2</v>
      </c>
      <c r="I293" s="115">
        <v>1</v>
      </c>
      <c r="J293" s="116">
        <v>21</v>
      </c>
      <c r="K293" s="117">
        <v>900</v>
      </c>
      <c r="L293" s="47">
        <f>J293*K293*5/100</f>
        <v>945</v>
      </c>
      <c r="M293" s="47">
        <f>L293*0.15*7</f>
        <v>992.25</v>
      </c>
      <c r="N293" s="47">
        <f>L293*6.6*7+M293*2</f>
        <v>45643.5</v>
      </c>
      <c r="O293" s="107">
        <v>1</v>
      </c>
      <c r="P293" s="107">
        <v>1</v>
      </c>
      <c r="Q293" s="46">
        <f t="shared" si="72"/>
        <v>529000</v>
      </c>
      <c r="R293" s="95">
        <f t="shared" si="68"/>
        <v>529000</v>
      </c>
    </row>
    <row r="294" spans="1:18" s="4" customFormat="1" ht="22.5" customHeight="1">
      <c r="A294" s="39">
        <v>40</v>
      </c>
      <c r="B294" s="111" t="s">
        <v>229</v>
      </c>
      <c r="C294" s="62" t="s">
        <v>685</v>
      </c>
      <c r="D294" s="119" t="s">
        <v>312</v>
      </c>
      <c r="E294" s="112" t="s">
        <v>270</v>
      </c>
      <c r="F294" s="113" t="s">
        <v>271</v>
      </c>
      <c r="G294" s="40" t="s">
        <v>476</v>
      </c>
      <c r="H294" s="114">
        <v>2</v>
      </c>
      <c r="I294" s="115">
        <v>1</v>
      </c>
      <c r="J294" s="116">
        <v>23</v>
      </c>
      <c r="K294" s="117">
        <v>900</v>
      </c>
      <c r="L294" s="118">
        <f t="shared" si="69"/>
        <v>1035</v>
      </c>
      <c r="M294" s="118">
        <f t="shared" si="70"/>
        <v>1086.75</v>
      </c>
      <c r="N294" s="118">
        <f t="shared" si="71"/>
        <v>49990.5</v>
      </c>
      <c r="O294" s="107">
        <v>1</v>
      </c>
      <c r="P294" s="107">
        <v>1</v>
      </c>
      <c r="Q294" s="46">
        <f t="shared" si="72"/>
        <v>529000</v>
      </c>
      <c r="R294" s="95">
        <f t="shared" si="68"/>
        <v>529000</v>
      </c>
    </row>
    <row r="295" spans="1:18" s="4" customFormat="1" ht="22.5" customHeight="1">
      <c r="A295" s="39">
        <v>41</v>
      </c>
      <c r="B295" s="111" t="s">
        <v>229</v>
      </c>
      <c r="C295" s="62" t="s">
        <v>685</v>
      </c>
      <c r="D295" s="119" t="s">
        <v>313</v>
      </c>
      <c r="E295" s="112" t="s">
        <v>270</v>
      </c>
      <c r="F295" s="113" t="s">
        <v>271</v>
      </c>
      <c r="G295" s="40" t="s">
        <v>476</v>
      </c>
      <c r="H295" s="114">
        <v>2</v>
      </c>
      <c r="I295" s="115">
        <v>1</v>
      </c>
      <c r="J295" s="116">
        <v>23</v>
      </c>
      <c r="K295" s="117">
        <v>900</v>
      </c>
      <c r="L295" s="118">
        <f t="shared" si="69"/>
        <v>1035</v>
      </c>
      <c r="M295" s="118">
        <f t="shared" si="70"/>
        <v>1086.75</v>
      </c>
      <c r="N295" s="118">
        <f t="shared" si="71"/>
        <v>49990.5</v>
      </c>
      <c r="O295" s="107">
        <v>1</v>
      </c>
      <c r="P295" s="107">
        <v>1</v>
      </c>
      <c r="Q295" s="46">
        <f t="shared" si="72"/>
        <v>529000</v>
      </c>
      <c r="R295" s="95">
        <f t="shared" si="68"/>
        <v>529000</v>
      </c>
    </row>
    <row r="296" spans="1:18" s="4" customFormat="1" ht="22.5" customHeight="1">
      <c r="A296" s="39">
        <v>42</v>
      </c>
      <c r="B296" s="111" t="s">
        <v>229</v>
      </c>
      <c r="C296" s="62" t="s">
        <v>685</v>
      </c>
      <c r="D296" s="119" t="s">
        <v>339</v>
      </c>
      <c r="E296" s="112" t="s">
        <v>270</v>
      </c>
      <c r="F296" s="113" t="s">
        <v>271</v>
      </c>
      <c r="G296" s="120" t="s">
        <v>477</v>
      </c>
      <c r="H296" s="114">
        <v>2</v>
      </c>
      <c r="I296" s="115">
        <v>1</v>
      </c>
      <c r="J296" s="116">
        <v>25</v>
      </c>
      <c r="K296" s="117">
        <v>900</v>
      </c>
      <c r="L296" s="118">
        <f t="shared" si="69"/>
        <v>1125</v>
      </c>
      <c r="M296" s="118">
        <f t="shared" si="70"/>
        <v>1181.25</v>
      </c>
      <c r="N296" s="118">
        <f t="shared" si="71"/>
        <v>54337.5</v>
      </c>
      <c r="O296" s="107">
        <v>1</v>
      </c>
      <c r="P296" s="107">
        <v>1</v>
      </c>
      <c r="Q296" s="46">
        <f t="shared" si="72"/>
        <v>529000</v>
      </c>
      <c r="R296" s="95">
        <f t="shared" si="68"/>
        <v>529000</v>
      </c>
    </row>
    <row r="297" spans="1:18" s="4" customFormat="1" ht="22.5" customHeight="1">
      <c r="A297" s="39">
        <v>43</v>
      </c>
      <c r="B297" s="111" t="s">
        <v>229</v>
      </c>
      <c r="C297" s="62" t="s">
        <v>685</v>
      </c>
      <c r="D297" s="119" t="s">
        <v>338</v>
      </c>
      <c r="E297" s="112" t="s">
        <v>270</v>
      </c>
      <c r="F297" s="113" t="s">
        <v>271</v>
      </c>
      <c r="G297" s="120" t="s">
        <v>477</v>
      </c>
      <c r="H297" s="114">
        <v>2</v>
      </c>
      <c r="I297" s="115">
        <v>1</v>
      </c>
      <c r="J297" s="116">
        <v>22</v>
      </c>
      <c r="K297" s="117">
        <v>900</v>
      </c>
      <c r="L297" s="118">
        <f t="shared" si="69"/>
        <v>990</v>
      </c>
      <c r="M297" s="118">
        <f t="shared" si="70"/>
        <v>1039.5</v>
      </c>
      <c r="N297" s="118">
        <f t="shared" si="71"/>
        <v>47817</v>
      </c>
      <c r="O297" s="107">
        <v>1</v>
      </c>
      <c r="P297" s="107">
        <v>1</v>
      </c>
      <c r="Q297" s="46">
        <f t="shared" si="72"/>
        <v>529000</v>
      </c>
      <c r="R297" s="95">
        <f t="shared" si="68"/>
        <v>529000</v>
      </c>
    </row>
    <row r="298" spans="1:18" s="4" customFormat="1" ht="22.5" customHeight="1">
      <c r="A298" s="39">
        <v>44</v>
      </c>
      <c r="B298" s="111" t="s">
        <v>229</v>
      </c>
      <c r="C298" s="62" t="s">
        <v>685</v>
      </c>
      <c r="D298" s="119" t="s">
        <v>337</v>
      </c>
      <c r="E298" s="112" t="s">
        <v>270</v>
      </c>
      <c r="F298" s="113" t="s">
        <v>271</v>
      </c>
      <c r="G298" s="120" t="s">
        <v>477</v>
      </c>
      <c r="H298" s="114">
        <v>2</v>
      </c>
      <c r="I298" s="115">
        <v>1</v>
      </c>
      <c r="J298" s="116">
        <v>22</v>
      </c>
      <c r="K298" s="117">
        <v>900</v>
      </c>
      <c r="L298" s="118">
        <f t="shared" si="69"/>
        <v>990</v>
      </c>
      <c r="M298" s="118">
        <f t="shared" si="70"/>
        <v>1039.5</v>
      </c>
      <c r="N298" s="118">
        <f t="shared" si="71"/>
        <v>47817</v>
      </c>
      <c r="O298" s="107">
        <v>1</v>
      </c>
      <c r="P298" s="107">
        <v>1</v>
      </c>
      <c r="Q298" s="46">
        <f t="shared" si="72"/>
        <v>529000</v>
      </c>
      <c r="R298" s="95">
        <f t="shared" si="68"/>
        <v>529000</v>
      </c>
    </row>
    <row r="299" spans="1:18" s="4" customFormat="1" ht="22.5" customHeight="1">
      <c r="A299" s="39">
        <v>45</v>
      </c>
      <c r="B299" s="84" t="s">
        <v>229</v>
      </c>
      <c r="C299" s="62" t="s">
        <v>685</v>
      </c>
      <c r="D299" s="59" t="s">
        <v>314</v>
      </c>
      <c r="E299" s="110" t="s">
        <v>308</v>
      </c>
      <c r="F299" s="59" t="s">
        <v>148</v>
      </c>
      <c r="G299" s="40" t="s">
        <v>309</v>
      </c>
      <c r="H299" s="43">
        <v>2</v>
      </c>
      <c r="I299" s="44">
        <v>2</v>
      </c>
      <c r="J299" s="45">
        <v>16</v>
      </c>
      <c r="K299" s="46">
        <v>550</v>
      </c>
      <c r="L299" s="118">
        <f t="shared" si="69"/>
        <v>440</v>
      </c>
      <c r="M299" s="118">
        <f t="shared" si="70"/>
        <v>462</v>
      </c>
      <c r="N299" s="118">
        <f t="shared" si="71"/>
        <v>21252</v>
      </c>
      <c r="O299" s="45">
        <v>1</v>
      </c>
      <c r="P299" s="45">
        <v>1</v>
      </c>
      <c r="Q299" s="46">
        <f t="shared" si="72"/>
        <v>529000</v>
      </c>
      <c r="R299" s="46">
        <f t="shared" si="68"/>
        <v>1058000</v>
      </c>
    </row>
    <row r="300" spans="1:18" s="4" customFormat="1" ht="22.5" customHeight="1">
      <c r="A300" s="39">
        <v>46</v>
      </c>
      <c r="B300" s="65" t="s">
        <v>229</v>
      </c>
      <c r="C300" s="62" t="s">
        <v>685</v>
      </c>
      <c r="D300" s="60" t="s">
        <v>369</v>
      </c>
      <c r="E300" s="121" t="s">
        <v>370</v>
      </c>
      <c r="F300" s="75" t="s">
        <v>149</v>
      </c>
      <c r="G300" s="40" t="s">
        <v>309</v>
      </c>
      <c r="H300" s="61">
        <v>2</v>
      </c>
      <c r="I300" s="44">
        <v>1</v>
      </c>
      <c r="J300" s="122">
        <v>13</v>
      </c>
      <c r="K300" s="76">
        <v>700</v>
      </c>
      <c r="L300" s="118">
        <f t="shared" si="69"/>
        <v>455</v>
      </c>
      <c r="M300" s="118">
        <f t="shared" si="70"/>
        <v>477.75</v>
      </c>
      <c r="N300" s="118">
        <f t="shared" si="71"/>
        <v>21976.5</v>
      </c>
      <c r="O300" s="45">
        <v>1</v>
      </c>
      <c r="P300" s="45">
        <v>1</v>
      </c>
      <c r="Q300" s="46">
        <f t="shared" si="72"/>
        <v>529000</v>
      </c>
      <c r="R300" s="46">
        <f aca="true" t="shared" si="73" ref="R300:R306">Q300*P300*I300</f>
        <v>529000</v>
      </c>
    </row>
    <row r="301" spans="1:18" s="4" customFormat="1" ht="22.5" customHeight="1">
      <c r="A301" s="39">
        <v>47</v>
      </c>
      <c r="B301" s="65" t="s">
        <v>229</v>
      </c>
      <c r="C301" s="62" t="s">
        <v>685</v>
      </c>
      <c r="D301" s="60" t="s">
        <v>371</v>
      </c>
      <c r="E301" s="121" t="s">
        <v>370</v>
      </c>
      <c r="F301" s="75" t="s">
        <v>149</v>
      </c>
      <c r="G301" s="40" t="s">
        <v>309</v>
      </c>
      <c r="H301" s="61">
        <v>2</v>
      </c>
      <c r="I301" s="44">
        <v>1</v>
      </c>
      <c r="J301" s="122">
        <v>13</v>
      </c>
      <c r="K301" s="76">
        <v>700</v>
      </c>
      <c r="L301" s="47">
        <f t="shared" si="69"/>
        <v>455</v>
      </c>
      <c r="M301" s="47">
        <f t="shared" si="70"/>
        <v>477.75</v>
      </c>
      <c r="N301" s="47">
        <f t="shared" si="71"/>
        <v>21976.5</v>
      </c>
      <c r="O301" s="45">
        <v>1</v>
      </c>
      <c r="P301" s="45">
        <v>1</v>
      </c>
      <c r="Q301" s="46">
        <f t="shared" si="72"/>
        <v>529000</v>
      </c>
      <c r="R301" s="46">
        <f t="shared" si="73"/>
        <v>529000</v>
      </c>
    </row>
    <row r="302" spans="1:18" s="4" customFormat="1" ht="22.5" customHeight="1">
      <c r="A302" s="39">
        <v>48</v>
      </c>
      <c r="B302" s="65" t="s">
        <v>229</v>
      </c>
      <c r="C302" s="62" t="s">
        <v>685</v>
      </c>
      <c r="D302" s="60" t="s">
        <v>525</v>
      </c>
      <c r="E302" s="121" t="s">
        <v>370</v>
      </c>
      <c r="F302" s="75" t="s">
        <v>149</v>
      </c>
      <c r="G302" s="40" t="s">
        <v>526</v>
      </c>
      <c r="H302" s="61">
        <v>2</v>
      </c>
      <c r="I302" s="44">
        <v>1</v>
      </c>
      <c r="J302" s="122">
        <v>13</v>
      </c>
      <c r="K302" s="76">
        <v>700</v>
      </c>
      <c r="L302" s="47">
        <f t="shared" si="69"/>
        <v>455</v>
      </c>
      <c r="M302" s="47">
        <f t="shared" si="70"/>
        <v>477.75</v>
      </c>
      <c r="N302" s="47">
        <f t="shared" si="71"/>
        <v>21976.5</v>
      </c>
      <c r="O302" s="45">
        <v>1</v>
      </c>
      <c r="P302" s="45">
        <v>1</v>
      </c>
      <c r="Q302" s="46">
        <f t="shared" si="72"/>
        <v>529000</v>
      </c>
      <c r="R302" s="46">
        <f t="shared" si="73"/>
        <v>529000</v>
      </c>
    </row>
    <row r="303" spans="1:18" s="4" customFormat="1" ht="22.5" customHeight="1">
      <c r="A303" s="39">
        <v>49</v>
      </c>
      <c r="B303" s="65" t="s">
        <v>229</v>
      </c>
      <c r="C303" s="62" t="s">
        <v>685</v>
      </c>
      <c r="D303" s="60" t="s">
        <v>372</v>
      </c>
      <c r="E303" s="121" t="s">
        <v>370</v>
      </c>
      <c r="F303" s="75" t="s">
        <v>149</v>
      </c>
      <c r="G303" s="40" t="s">
        <v>526</v>
      </c>
      <c r="H303" s="61">
        <v>2</v>
      </c>
      <c r="I303" s="44">
        <v>1</v>
      </c>
      <c r="J303" s="122">
        <v>13</v>
      </c>
      <c r="K303" s="76">
        <v>700</v>
      </c>
      <c r="L303" s="47">
        <f t="shared" si="69"/>
        <v>455</v>
      </c>
      <c r="M303" s="47">
        <f t="shared" si="70"/>
        <v>477.75</v>
      </c>
      <c r="N303" s="47">
        <f t="shared" si="71"/>
        <v>21976.5</v>
      </c>
      <c r="O303" s="45">
        <v>1</v>
      </c>
      <c r="P303" s="45">
        <v>1</v>
      </c>
      <c r="Q303" s="46">
        <f t="shared" si="72"/>
        <v>529000</v>
      </c>
      <c r="R303" s="46">
        <f t="shared" si="73"/>
        <v>529000</v>
      </c>
    </row>
    <row r="304" spans="1:18" s="4" customFormat="1" ht="22.5" customHeight="1">
      <c r="A304" s="39">
        <v>50</v>
      </c>
      <c r="B304" s="65" t="s">
        <v>229</v>
      </c>
      <c r="C304" s="62" t="s">
        <v>685</v>
      </c>
      <c r="D304" s="60" t="s">
        <v>373</v>
      </c>
      <c r="E304" s="121" t="s">
        <v>370</v>
      </c>
      <c r="F304" s="75" t="s">
        <v>149</v>
      </c>
      <c r="G304" s="40" t="s">
        <v>526</v>
      </c>
      <c r="H304" s="61">
        <v>2</v>
      </c>
      <c r="I304" s="44">
        <v>1</v>
      </c>
      <c r="J304" s="122">
        <v>13</v>
      </c>
      <c r="K304" s="76">
        <v>700</v>
      </c>
      <c r="L304" s="47">
        <f t="shared" si="69"/>
        <v>455</v>
      </c>
      <c r="M304" s="47">
        <f t="shared" si="70"/>
        <v>477.75</v>
      </c>
      <c r="N304" s="47">
        <f t="shared" si="71"/>
        <v>21976.5</v>
      </c>
      <c r="O304" s="45">
        <v>1</v>
      </c>
      <c r="P304" s="45">
        <v>1</v>
      </c>
      <c r="Q304" s="46">
        <f t="shared" si="72"/>
        <v>529000</v>
      </c>
      <c r="R304" s="46">
        <f t="shared" si="73"/>
        <v>529000</v>
      </c>
    </row>
    <row r="305" spans="1:18" s="4" customFormat="1" ht="22.5" customHeight="1">
      <c r="A305" s="39">
        <v>51</v>
      </c>
      <c r="B305" s="65" t="s">
        <v>229</v>
      </c>
      <c r="C305" s="62" t="s">
        <v>685</v>
      </c>
      <c r="D305" s="60" t="s">
        <v>374</v>
      </c>
      <c r="E305" s="121" t="s">
        <v>370</v>
      </c>
      <c r="F305" s="75" t="s">
        <v>149</v>
      </c>
      <c r="G305" s="40" t="s">
        <v>526</v>
      </c>
      <c r="H305" s="61">
        <v>2</v>
      </c>
      <c r="I305" s="44">
        <v>1</v>
      </c>
      <c r="J305" s="122">
        <v>13</v>
      </c>
      <c r="K305" s="76">
        <v>700</v>
      </c>
      <c r="L305" s="47">
        <f t="shared" si="69"/>
        <v>455</v>
      </c>
      <c r="M305" s="47">
        <f t="shared" si="70"/>
        <v>477.75</v>
      </c>
      <c r="N305" s="47">
        <f t="shared" si="71"/>
        <v>21976.5</v>
      </c>
      <c r="O305" s="45">
        <v>1</v>
      </c>
      <c r="P305" s="45">
        <v>1</v>
      </c>
      <c r="Q305" s="46">
        <f t="shared" si="72"/>
        <v>529000</v>
      </c>
      <c r="R305" s="46">
        <f t="shared" si="73"/>
        <v>529000</v>
      </c>
    </row>
    <row r="306" spans="1:18" s="4" customFormat="1" ht="22.5" customHeight="1">
      <c r="A306" s="39">
        <v>52</v>
      </c>
      <c r="B306" s="65" t="s">
        <v>229</v>
      </c>
      <c r="C306" s="62" t="s">
        <v>685</v>
      </c>
      <c r="D306" s="60" t="s">
        <v>411</v>
      </c>
      <c r="E306" s="121" t="s">
        <v>412</v>
      </c>
      <c r="F306" s="75" t="s">
        <v>146</v>
      </c>
      <c r="G306" s="40" t="s">
        <v>309</v>
      </c>
      <c r="H306" s="61">
        <v>3</v>
      </c>
      <c r="I306" s="44">
        <v>2</v>
      </c>
      <c r="J306" s="122">
        <v>15</v>
      </c>
      <c r="K306" s="76">
        <v>1000</v>
      </c>
      <c r="L306" s="47">
        <f t="shared" si="69"/>
        <v>750</v>
      </c>
      <c r="M306" s="47">
        <f t="shared" si="70"/>
        <v>787.5</v>
      </c>
      <c r="N306" s="47">
        <f t="shared" si="71"/>
        <v>36225</v>
      </c>
      <c r="O306" s="45">
        <v>1</v>
      </c>
      <c r="P306" s="45">
        <v>1</v>
      </c>
      <c r="Q306" s="46">
        <f t="shared" si="72"/>
        <v>529000</v>
      </c>
      <c r="R306" s="46">
        <f t="shared" si="73"/>
        <v>1058000</v>
      </c>
    </row>
    <row r="307" spans="1:18" s="4" customFormat="1" ht="22.5" customHeight="1">
      <c r="A307" s="39">
        <v>53</v>
      </c>
      <c r="B307" s="65" t="s">
        <v>229</v>
      </c>
      <c r="C307" s="62" t="s">
        <v>685</v>
      </c>
      <c r="D307" s="60" t="s">
        <v>438</v>
      </c>
      <c r="E307" s="121" t="s">
        <v>440</v>
      </c>
      <c r="F307" s="75" t="s">
        <v>147</v>
      </c>
      <c r="G307" s="40" t="s">
        <v>119</v>
      </c>
      <c r="H307" s="61">
        <v>2</v>
      </c>
      <c r="I307" s="44">
        <v>1</v>
      </c>
      <c r="J307" s="122">
        <v>14</v>
      </c>
      <c r="K307" s="76">
        <v>1000</v>
      </c>
      <c r="L307" s="47">
        <f t="shared" si="69"/>
        <v>700</v>
      </c>
      <c r="M307" s="47">
        <f t="shared" si="70"/>
        <v>735</v>
      </c>
      <c r="N307" s="47">
        <f t="shared" si="71"/>
        <v>33810</v>
      </c>
      <c r="O307" s="45">
        <v>1</v>
      </c>
      <c r="P307" s="45">
        <v>1</v>
      </c>
      <c r="Q307" s="46">
        <f t="shared" si="72"/>
        <v>529000</v>
      </c>
      <c r="R307" s="46">
        <f aca="true" t="shared" si="74" ref="R307:R312">Q307*P307*I307</f>
        <v>529000</v>
      </c>
    </row>
    <row r="308" spans="1:18" s="4" customFormat="1" ht="22.5" customHeight="1">
      <c r="A308" s="39">
        <v>54</v>
      </c>
      <c r="B308" s="65" t="s">
        <v>229</v>
      </c>
      <c r="C308" s="62" t="s">
        <v>685</v>
      </c>
      <c r="D308" s="60" t="s">
        <v>445</v>
      </c>
      <c r="E308" s="121" t="s">
        <v>440</v>
      </c>
      <c r="F308" s="75" t="s">
        <v>147</v>
      </c>
      <c r="G308" s="40" t="s">
        <v>119</v>
      </c>
      <c r="H308" s="61">
        <v>2</v>
      </c>
      <c r="I308" s="44">
        <v>1</v>
      </c>
      <c r="J308" s="122">
        <v>14</v>
      </c>
      <c r="K308" s="76">
        <v>1000</v>
      </c>
      <c r="L308" s="47">
        <f t="shared" si="69"/>
        <v>700</v>
      </c>
      <c r="M308" s="47">
        <f t="shared" si="70"/>
        <v>735</v>
      </c>
      <c r="N308" s="47">
        <f t="shared" si="71"/>
        <v>33810</v>
      </c>
      <c r="O308" s="45">
        <v>1</v>
      </c>
      <c r="P308" s="45">
        <v>1</v>
      </c>
      <c r="Q308" s="46">
        <f t="shared" si="72"/>
        <v>529000</v>
      </c>
      <c r="R308" s="46">
        <f t="shared" si="74"/>
        <v>529000</v>
      </c>
    </row>
    <row r="309" spans="1:18" s="4" customFormat="1" ht="22.5" customHeight="1">
      <c r="A309" s="39">
        <v>55</v>
      </c>
      <c r="B309" s="65" t="s">
        <v>229</v>
      </c>
      <c r="C309" s="62" t="s">
        <v>685</v>
      </c>
      <c r="D309" s="60" t="s">
        <v>439</v>
      </c>
      <c r="E309" s="121" t="s">
        <v>440</v>
      </c>
      <c r="F309" s="75" t="s">
        <v>147</v>
      </c>
      <c r="G309" s="40" t="s">
        <v>119</v>
      </c>
      <c r="H309" s="61">
        <v>2</v>
      </c>
      <c r="I309" s="44">
        <v>1</v>
      </c>
      <c r="J309" s="122">
        <v>12</v>
      </c>
      <c r="K309" s="76">
        <v>1000</v>
      </c>
      <c r="L309" s="47">
        <f>J309*K309*5/100</f>
        <v>600</v>
      </c>
      <c r="M309" s="47">
        <f>L309*0.15*7</f>
        <v>630</v>
      </c>
      <c r="N309" s="47">
        <f>L309*6.6*7+M309*2</f>
        <v>28980</v>
      </c>
      <c r="O309" s="45">
        <v>1</v>
      </c>
      <c r="P309" s="45">
        <v>1</v>
      </c>
      <c r="Q309" s="46">
        <f t="shared" si="72"/>
        <v>529000</v>
      </c>
      <c r="R309" s="46">
        <f t="shared" si="74"/>
        <v>529000</v>
      </c>
    </row>
    <row r="310" spans="1:18" s="4" customFormat="1" ht="22.5" customHeight="1">
      <c r="A310" s="39">
        <v>56</v>
      </c>
      <c r="B310" s="65" t="s">
        <v>229</v>
      </c>
      <c r="C310" s="62" t="s">
        <v>685</v>
      </c>
      <c r="D310" s="60" t="s">
        <v>459</v>
      </c>
      <c r="E310" s="121" t="s">
        <v>460</v>
      </c>
      <c r="F310" s="75" t="s">
        <v>145</v>
      </c>
      <c r="G310" s="40" t="s">
        <v>119</v>
      </c>
      <c r="H310" s="61">
        <v>2</v>
      </c>
      <c r="I310" s="44">
        <v>1</v>
      </c>
      <c r="J310" s="122">
        <v>8</v>
      </c>
      <c r="K310" s="76">
        <v>500</v>
      </c>
      <c r="L310" s="47">
        <f>J310*K310*5/100</f>
        <v>200</v>
      </c>
      <c r="M310" s="47">
        <f>L310*0.15*7</f>
        <v>210</v>
      </c>
      <c r="N310" s="47">
        <f>L310*6.6*7+M310*2</f>
        <v>9660</v>
      </c>
      <c r="O310" s="45">
        <v>1</v>
      </c>
      <c r="P310" s="45">
        <v>1</v>
      </c>
      <c r="Q310" s="46">
        <f t="shared" si="72"/>
        <v>529000</v>
      </c>
      <c r="R310" s="46">
        <f t="shared" si="74"/>
        <v>529000</v>
      </c>
    </row>
    <row r="311" spans="1:18" s="4" customFormat="1" ht="22.5" customHeight="1">
      <c r="A311" s="39">
        <v>57</v>
      </c>
      <c r="B311" s="65" t="s">
        <v>229</v>
      </c>
      <c r="C311" s="62" t="s">
        <v>685</v>
      </c>
      <c r="D311" s="60" t="s">
        <v>481</v>
      </c>
      <c r="E311" s="121" t="s">
        <v>482</v>
      </c>
      <c r="F311" s="75" t="s">
        <v>483</v>
      </c>
      <c r="G311" s="40" t="s">
        <v>480</v>
      </c>
      <c r="H311" s="61">
        <v>2</v>
      </c>
      <c r="I311" s="44">
        <v>1</v>
      </c>
      <c r="J311" s="122">
        <v>13</v>
      </c>
      <c r="K311" s="76">
        <v>800</v>
      </c>
      <c r="L311" s="47">
        <f>J311*K311*5/100</f>
        <v>520</v>
      </c>
      <c r="M311" s="47">
        <f>L311*0.15*7</f>
        <v>546</v>
      </c>
      <c r="N311" s="47">
        <f>L311*6.6*7+M311*2</f>
        <v>25116</v>
      </c>
      <c r="O311" s="45">
        <v>1</v>
      </c>
      <c r="P311" s="45">
        <v>1</v>
      </c>
      <c r="Q311" s="46">
        <f t="shared" si="72"/>
        <v>529000</v>
      </c>
      <c r="R311" s="46">
        <f t="shared" si="74"/>
        <v>529000</v>
      </c>
    </row>
    <row r="312" spans="1:18" s="4" customFormat="1" ht="22.5" customHeight="1">
      <c r="A312" s="39">
        <v>58</v>
      </c>
      <c r="B312" s="65" t="s">
        <v>232</v>
      </c>
      <c r="C312" s="62" t="s">
        <v>685</v>
      </c>
      <c r="D312" s="60" t="s">
        <v>486</v>
      </c>
      <c r="E312" s="121" t="s">
        <v>487</v>
      </c>
      <c r="F312" s="75" t="s">
        <v>488</v>
      </c>
      <c r="G312" s="40" t="s">
        <v>489</v>
      </c>
      <c r="H312" s="61">
        <v>1</v>
      </c>
      <c r="I312" s="44">
        <v>1</v>
      </c>
      <c r="J312" s="122">
        <v>7</v>
      </c>
      <c r="K312" s="76">
        <v>200</v>
      </c>
      <c r="L312" s="47">
        <f aca="true" t="shared" si="75" ref="L312:L320">J312*K312/5</f>
        <v>280</v>
      </c>
      <c r="M312" s="47">
        <f aca="true" t="shared" si="76" ref="M312:M320">L312*0.15*5.5</f>
        <v>231</v>
      </c>
      <c r="N312" s="47">
        <f aca="true" t="shared" si="77" ref="N312:N320">L312*6.6*5.5+M312*2</f>
        <v>10626</v>
      </c>
      <c r="O312" s="45">
        <v>1</v>
      </c>
      <c r="P312" s="45">
        <v>1</v>
      </c>
      <c r="Q312" s="46">
        <f t="shared" si="72"/>
        <v>529000</v>
      </c>
      <c r="R312" s="46">
        <f t="shared" si="74"/>
        <v>529000</v>
      </c>
    </row>
    <row r="313" spans="1:18" s="4" customFormat="1" ht="22.5" customHeight="1">
      <c r="A313" s="39">
        <v>59</v>
      </c>
      <c r="B313" s="42" t="s">
        <v>228</v>
      </c>
      <c r="C313" s="62" t="s">
        <v>685</v>
      </c>
      <c r="D313" s="73" t="s">
        <v>492</v>
      </c>
      <c r="E313" s="73" t="s">
        <v>493</v>
      </c>
      <c r="F313" s="74" t="s">
        <v>2</v>
      </c>
      <c r="G313" s="40" t="s">
        <v>495</v>
      </c>
      <c r="H313" s="61">
        <v>2</v>
      </c>
      <c r="I313" s="44">
        <v>2</v>
      </c>
      <c r="J313" s="122">
        <v>21</v>
      </c>
      <c r="K313" s="76">
        <v>1000</v>
      </c>
      <c r="L313" s="47">
        <f t="shared" si="75"/>
        <v>4200</v>
      </c>
      <c r="M313" s="47">
        <f t="shared" si="76"/>
        <v>3465</v>
      </c>
      <c r="N313" s="47">
        <f t="shared" si="77"/>
        <v>159390</v>
      </c>
      <c r="O313" s="45">
        <v>1</v>
      </c>
      <c r="P313" s="45">
        <v>1</v>
      </c>
      <c r="Q313" s="46">
        <f t="shared" si="72"/>
        <v>529000</v>
      </c>
      <c r="R313" s="46">
        <f aca="true" t="shared" si="78" ref="R313:R320">Q313*P313*I313</f>
        <v>1058000</v>
      </c>
    </row>
    <row r="314" spans="1:18" s="4" customFormat="1" ht="22.5" customHeight="1">
      <c r="A314" s="39">
        <v>60</v>
      </c>
      <c r="B314" s="42" t="s">
        <v>228</v>
      </c>
      <c r="C314" s="62" t="s">
        <v>685</v>
      </c>
      <c r="D314" s="73" t="s">
        <v>494</v>
      </c>
      <c r="E314" s="73" t="s">
        <v>493</v>
      </c>
      <c r="F314" s="74" t="s">
        <v>2</v>
      </c>
      <c r="G314" s="40" t="s">
        <v>495</v>
      </c>
      <c r="H314" s="61">
        <v>2</v>
      </c>
      <c r="I314" s="44">
        <v>2</v>
      </c>
      <c r="J314" s="122">
        <v>21</v>
      </c>
      <c r="K314" s="76">
        <v>1000</v>
      </c>
      <c r="L314" s="47">
        <f t="shared" si="75"/>
        <v>4200</v>
      </c>
      <c r="M314" s="47">
        <f t="shared" si="76"/>
        <v>3465</v>
      </c>
      <c r="N314" s="47">
        <f t="shared" si="77"/>
        <v>159390</v>
      </c>
      <c r="O314" s="45">
        <v>1</v>
      </c>
      <c r="P314" s="45">
        <v>1</v>
      </c>
      <c r="Q314" s="46">
        <f t="shared" si="72"/>
        <v>529000</v>
      </c>
      <c r="R314" s="46">
        <f t="shared" si="78"/>
        <v>1058000</v>
      </c>
    </row>
    <row r="315" spans="1:18" s="4" customFormat="1" ht="22.5" customHeight="1">
      <c r="A315" s="39">
        <v>61</v>
      </c>
      <c r="B315" s="42" t="s">
        <v>228</v>
      </c>
      <c r="C315" s="62" t="s">
        <v>685</v>
      </c>
      <c r="D315" s="73" t="s">
        <v>509</v>
      </c>
      <c r="E315" s="73" t="s">
        <v>510</v>
      </c>
      <c r="F315" s="74" t="s">
        <v>144</v>
      </c>
      <c r="G315" s="75" t="s">
        <v>511</v>
      </c>
      <c r="H315" s="61">
        <v>1</v>
      </c>
      <c r="I315" s="44">
        <v>1</v>
      </c>
      <c r="J315" s="122">
        <v>7</v>
      </c>
      <c r="K315" s="76">
        <v>140</v>
      </c>
      <c r="L315" s="47">
        <f t="shared" si="75"/>
        <v>196</v>
      </c>
      <c r="M315" s="47">
        <f t="shared" si="76"/>
        <v>161.7</v>
      </c>
      <c r="N315" s="47">
        <f t="shared" si="77"/>
        <v>7438.199999999999</v>
      </c>
      <c r="O315" s="45">
        <v>1</v>
      </c>
      <c r="P315" s="45">
        <v>1</v>
      </c>
      <c r="Q315" s="46">
        <f t="shared" si="72"/>
        <v>529000</v>
      </c>
      <c r="R315" s="46">
        <f t="shared" si="78"/>
        <v>529000</v>
      </c>
    </row>
    <row r="316" spans="1:18" s="4" customFormat="1" ht="22.5" customHeight="1">
      <c r="A316" s="39">
        <v>62</v>
      </c>
      <c r="B316" s="64" t="s">
        <v>228</v>
      </c>
      <c r="C316" s="62" t="s">
        <v>685</v>
      </c>
      <c r="D316" s="73" t="s">
        <v>515</v>
      </c>
      <c r="E316" s="73" t="s">
        <v>516</v>
      </c>
      <c r="F316" s="74" t="s">
        <v>144</v>
      </c>
      <c r="G316" s="75"/>
      <c r="H316" s="61">
        <v>1</v>
      </c>
      <c r="I316" s="44">
        <v>1</v>
      </c>
      <c r="J316" s="122">
        <v>7</v>
      </c>
      <c r="K316" s="76">
        <v>140</v>
      </c>
      <c r="L316" s="47">
        <f t="shared" si="75"/>
        <v>196</v>
      </c>
      <c r="M316" s="47">
        <f t="shared" si="76"/>
        <v>161.7</v>
      </c>
      <c r="N316" s="47">
        <f t="shared" si="77"/>
        <v>7438.199999999999</v>
      </c>
      <c r="O316" s="45">
        <v>1</v>
      </c>
      <c r="P316" s="45">
        <v>1</v>
      </c>
      <c r="Q316" s="46">
        <f t="shared" si="72"/>
        <v>529000</v>
      </c>
      <c r="R316" s="46">
        <f t="shared" si="78"/>
        <v>529000</v>
      </c>
    </row>
    <row r="317" spans="1:18" s="4" customFormat="1" ht="22.5" customHeight="1">
      <c r="A317" s="39">
        <v>63</v>
      </c>
      <c r="B317" s="64" t="s">
        <v>228</v>
      </c>
      <c r="C317" s="62" t="s">
        <v>685</v>
      </c>
      <c r="D317" s="73" t="s">
        <v>517</v>
      </c>
      <c r="E317" s="73" t="s">
        <v>518</v>
      </c>
      <c r="F317" s="74" t="s">
        <v>142</v>
      </c>
      <c r="G317" s="75"/>
      <c r="H317" s="61">
        <v>1</v>
      </c>
      <c r="I317" s="44">
        <v>1</v>
      </c>
      <c r="J317" s="122">
        <v>8</v>
      </c>
      <c r="K317" s="76">
        <v>140</v>
      </c>
      <c r="L317" s="47">
        <f t="shared" si="75"/>
        <v>224</v>
      </c>
      <c r="M317" s="47">
        <f t="shared" si="76"/>
        <v>184.8</v>
      </c>
      <c r="N317" s="47">
        <f t="shared" si="77"/>
        <v>8500.8</v>
      </c>
      <c r="O317" s="45">
        <v>1</v>
      </c>
      <c r="P317" s="45">
        <v>1</v>
      </c>
      <c r="Q317" s="46">
        <f t="shared" si="72"/>
        <v>529000</v>
      </c>
      <c r="R317" s="46">
        <f t="shared" si="78"/>
        <v>529000</v>
      </c>
    </row>
    <row r="318" spans="1:18" s="4" customFormat="1" ht="22.5" customHeight="1">
      <c r="A318" s="39">
        <v>64</v>
      </c>
      <c r="B318" s="65" t="s">
        <v>232</v>
      </c>
      <c r="C318" s="62" t="s">
        <v>685</v>
      </c>
      <c r="D318" s="60" t="s">
        <v>556</v>
      </c>
      <c r="E318" s="64" t="s">
        <v>557</v>
      </c>
      <c r="F318" s="74" t="s">
        <v>562</v>
      </c>
      <c r="G318" s="75" t="s">
        <v>563</v>
      </c>
      <c r="H318" s="61">
        <v>1</v>
      </c>
      <c r="I318" s="44">
        <v>1</v>
      </c>
      <c r="J318" s="122">
        <v>10</v>
      </c>
      <c r="K318" s="76">
        <v>300</v>
      </c>
      <c r="L318" s="47">
        <f t="shared" si="75"/>
        <v>600</v>
      </c>
      <c r="M318" s="47">
        <f t="shared" si="76"/>
        <v>495</v>
      </c>
      <c r="N318" s="47">
        <f t="shared" si="77"/>
        <v>22770</v>
      </c>
      <c r="O318" s="45">
        <v>1</v>
      </c>
      <c r="P318" s="45">
        <v>1</v>
      </c>
      <c r="Q318" s="46">
        <f t="shared" si="72"/>
        <v>529000</v>
      </c>
      <c r="R318" s="46">
        <f t="shared" si="78"/>
        <v>529000</v>
      </c>
    </row>
    <row r="319" spans="1:18" s="4" customFormat="1" ht="22.5" customHeight="1">
      <c r="A319" s="39">
        <v>65</v>
      </c>
      <c r="B319" s="65" t="s">
        <v>232</v>
      </c>
      <c r="C319" s="62" t="s">
        <v>685</v>
      </c>
      <c r="D319" s="60" t="s">
        <v>558</v>
      </c>
      <c r="E319" s="60" t="s">
        <v>559</v>
      </c>
      <c r="F319" s="74" t="s">
        <v>146</v>
      </c>
      <c r="G319" s="75" t="s">
        <v>511</v>
      </c>
      <c r="H319" s="61">
        <v>1</v>
      </c>
      <c r="I319" s="44">
        <v>1</v>
      </c>
      <c r="J319" s="122">
        <v>10</v>
      </c>
      <c r="K319" s="76">
        <v>300</v>
      </c>
      <c r="L319" s="47">
        <f t="shared" si="75"/>
        <v>600</v>
      </c>
      <c r="M319" s="47">
        <f t="shared" si="76"/>
        <v>495</v>
      </c>
      <c r="N319" s="47">
        <f t="shared" si="77"/>
        <v>22770</v>
      </c>
      <c r="O319" s="45">
        <v>1</v>
      </c>
      <c r="P319" s="45">
        <v>1</v>
      </c>
      <c r="Q319" s="46">
        <f aca="true" t="shared" si="79" ref="Q319:Q328">23*$Q$10*O319</f>
        <v>529000</v>
      </c>
      <c r="R319" s="46">
        <f t="shared" si="78"/>
        <v>529000</v>
      </c>
    </row>
    <row r="320" spans="1:18" s="4" customFormat="1" ht="22.5" customHeight="1">
      <c r="A320" s="39">
        <v>66</v>
      </c>
      <c r="B320" s="64" t="s">
        <v>229</v>
      </c>
      <c r="C320" s="62" t="s">
        <v>685</v>
      </c>
      <c r="D320" s="64" t="s">
        <v>560</v>
      </c>
      <c r="E320" s="64" t="s">
        <v>561</v>
      </c>
      <c r="F320" s="74" t="s">
        <v>143</v>
      </c>
      <c r="G320" s="75" t="s">
        <v>511</v>
      </c>
      <c r="H320" s="61">
        <v>2</v>
      </c>
      <c r="I320" s="44">
        <v>1</v>
      </c>
      <c r="J320" s="122">
        <v>14</v>
      </c>
      <c r="K320" s="76">
        <v>900</v>
      </c>
      <c r="L320" s="47">
        <f t="shared" si="75"/>
        <v>2520</v>
      </c>
      <c r="M320" s="47">
        <f t="shared" si="76"/>
        <v>2079</v>
      </c>
      <c r="N320" s="47">
        <f t="shared" si="77"/>
        <v>95634</v>
      </c>
      <c r="O320" s="45">
        <v>1</v>
      </c>
      <c r="P320" s="45">
        <v>1</v>
      </c>
      <c r="Q320" s="46">
        <f t="shared" si="79"/>
        <v>529000</v>
      </c>
      <c r="R320" s="46">
        <f t="shared" si="78"/>
        <v>529000</v>
      </c>
    </row>
    <row r="321" spans="1:18" s="4" customFormat="1" ht="22.5" customHeight="1">
      <c r="A321" s="39">
        <v>67</v>
      </c>
      <c r="B321" s="62" t="s">
        <v>228</v>
      </c>
      <c r="C321" s="62" t="s">
        <v>685</v>
      </c>
      <c r="D321" s="60" t="s">
        <v>354</v>
      </c>
      <c r="E321" s="64" t="s">
        <v>355</v>
      </c>
      <c r="F321" s="64" t="s">
        <v>143</v>
      </c>
      <c r="G321" s="81" t="s">
        <v>358</v>
      </c>
      <c r="H321" s="51">
        <v>1</v>
      </c>
      <c r="I321" s="44">
        <v>1</v>
      </c>
      <c r="J321" s="72">
        <v>9</v>
      </c>
      <c r="K321" s="88">
        <v>600</v>
      </c>
      <c r="L321" s="47">
        <f>J321*K321/5</f>
        <v>1080</v>
      </c>
      <c r="M321" s="47">
        <f>L321*0.15*5.5</f>
        <v>891</v>
      </c>
      <c r="N321" s="47">
        <f>L321*6.6*5.5+M321*2</f>
        <v>40986</v>
      </c>
      <c r="O321" s="45">
        <v>1</v>
      </c>
      <c r="P321" s="45">
        <v>1</v>
      </c>
      <c r="Q321" s="46">
        <f t="shared" si="79"/>
        <v>529000</v>
      </c>
      <c r="R321" s="46">
        <f>Q321*P321*I321</f>
        <v>529000</v>
      </c>
    </row>
    <row r="322" spans="1:18" s="4" customFormat="1" ht="22.5" customHeight="1">
      <c r="A322" s="39">
        <v>68</v>
      </c>
      <c r="B322" s="62" t="s">
        <v>228</v>
      </c>
      <c r="C322" s="62" t="s">
        <v>685</v>
      </c>
      <c r="D322" s="60" t="s">
        <v>356</v>
      </c>
      <c r="E322" s="64" t="s">
        <v>355</v>
      </c>
      <c r="F322" s="64" t="s">
        <v>143</v>
      </c>
      <c r="G322" s="81" t="s">
        <v>358</v>
      </c>
      <c r="H322" s="51">
        <v>1</v>
      </c>
      <c r="I322" s="44">
        <v>1</v>
      </c>
      <c r="J322" s="72">
        <v>9</v>
      </c>
      <c r="K322" s="88">
        <v>600</v>
      </c>
      <c r="L322" s="47">
        <f>J322*K322/5</f>
        <v>1080</v>
      </c>
      <c r="M322" s="47">
        <f>L322*0.15*5.5</f>
        <v>891</v>
      </c>
      <c r="N322" s="47">
        <f>L322*6.6*5.5+M322*2</f>
        <v>40986</v>
      </c>
      <c r="O322" s="45">
        <v>1</v>
      </c>
      <c r="P322" s="45">
        <v>1</v>
      </c>
      <c r="Q322" s="46">
        <f t="shared" si="79"/>
        <v>529000</v>
      </c>
      <c r="R322" s="46">
        <f>Q322*P322*I322</f>
        <v>529000</v>
      </c>
    </row>
    <row r="323" spans="1:18" s="4" customFormat="1" ht="22.5" customHeight="1">
      <c r="A323" s="39">
        <v>69</v>
      </c>
      <c r="B323" s="62" t="s">
        <v>228</v>
      </c>
      <c r="C323" s="62" t="s">
        <v>685</v>
      </c>
      <c r="D323" s="60" t="s">
        <v>357</v>
      </c>
      <c r="E323" s="64" t="s">
        <v>355</v>
      </c>
      <c r="F323" s="64" t="s">
        <v>143</v>
      </c>
      <c r="G323" s="81" t="s">
        <v>358</v>
      </c>
      <c r="H323" s="51">
        <v>2</v>
      </c>
      <c r="I323" s="44">
        <v>1</v>
      </c>
      <c r="J323" s="72">
        <v>8</v>
      </c>
      <c r="K323" s="88">
        <v>900</v>
      </c>
      <c r="L323" s="47">
        <f>J323*K323/5</f>
        <v>1440</v>
      </c>
      <c r="M323" s="47">
        <f>L323*0.15*5.5</f>
        <v>1188</v>
      </c>
      <c r="N323" s="47">
        <f>L323*6.6*5.5+M323*2</f>
        <v>54648</v>
      </c>
      <c r="O323" s="45">
        <v>1</v>
      </c>
      <c r="P323" s="45">
        <v>1</v>
      </c>
      <c r="Q323" s="46">
        <f t="shared" si="79"/>
        <v>529000</v>
      </c>
      <c r="R323" s="46">
        <f aca="true" t="shared" si="80" ref="R323:R328">23*$Q$10*P323</f>
        <v>529000</v>
      </c>
    </row>
    <row r="324" spans="1:18" s="4" customFormat="1" ht="22.5" customHeight="1">
      <c r="A324" s="39">
        <v>70</v>
      </c>
      <c r="B324" s="62" t="s">
        <v>228</v>
      </c>
      <c r="C324" s="62" t="s">
        <v>685</v>
      </c>
      <c r="D324" s="60" t="s">
        <v>603</v>
      </c>
      <c r="E324" s="64" t="s">
        <v>355</v>
      </c>
      <c r="F324" s="64" t="s">
        <v>143</v>
      </c>
      <c r="G324" s="81" t="s">
        <v>358</v>
      </c>
      <c r="H324" s="51">
        <v>1</v>
      </c>
      <c r="I324" s="44">
        <v>1</v>
      </c>
      <c r="J324" s="72">
        <v>9</v>
      </c>
      <c r="K324" s="88">
        <v>800</v>
      </c>
      <c r="L324" s="47">
        <f>J324*K324/5</f>
        <v>1440</v>
      </c>
      <c r="M324" s="47">
        <f>L324*0.15*5.5</f>
        <v>1188</v>
      </c>
      <c r="N324" s="47">
        <f>L324*6.6*5.5+M324*2</f>
        <v>54648</v>
      </c>
      <c r="O324" s="45">
        <v>1</v>
      </c>
      <c r="P324" s="45">
        <v>1</v>
      </c>
      <c r="Q324" s="46">
        <f t="shared" si="79"/>
        <v>529000</v>
      </c>
      <c r="R324" s="46">
        <f t="shared" si="80"/>
        <v>529000</v>
      </c>
    </row>
    <row r="325" spans="1:18" s="4" customFormat="1" ht="22.5" customHeight="1">
      <c r="A325" s="39">
        <v>71</v>
      </c>
      <c r="B325" s="62" t="s">
        <v>228</v>
      </c>
      <c r="C325" s="62" t="s">
        <v>685</v>
      </c>
      <c r="D325" s="60" t="s">
        <v>614</v>
      </c>
      <c r="E325" s="64" t="s">
        <v>615</v>
      </c>
      <c r="F325" s="64" t="s">
        <v>144</v>
      </c>
      <c r="G325" s="81" t="s">
        <v>358</v>
      </c>
      <c r="H325" s="51">
        <v>2</v>
      </c>
      <c r="I325" s="44">
        <v>1</v>
      </c>
      <c r="J325" s="72">
        <v>7</v>
      </c>
      <c r="K325" s="88">
        <v>400</v>
      </c>
      <c r="L325" s="47">
        <f>J325*K325/5</f>
        <v>560</v>
      </c>
      <c r="M325" s="47">
        <f>L325*0.15*5.5</f>
        <v>462</v>
      </c>
      <c r="N325" s="47">
        <f>L325*6.6*5.5+M325*2</f>
        <v>21252</v>
      </c>
      <c r="O325" s="45">
        <v>1</v>
      </c>
      <c r="P325" s="45">
        <v>1</v>
      </c>
      <c r="Q325" s="46">
        <f t="shared" si="79"/>
        <v>529000</v>
      </c>
      <c r="R325" s="46">
        <f t="shared" si="80"/>
        <v>529000</v>
      </c>
    </row>
    <row r="326" spans="1:18" s="4" customFormat="1" ht="22.5" customHeight="1">
      <c r="A326" s="39">
        <v>72</v>
      </c>
      <c r="B326" s="64" t="s">
        <v>229</v>
      </c>
      <c r="C326" s="62" t="s">
        <v>685</v>
      </c>
      <c r="D326" s="73" t="s">
        <v>622</v>
      </c>
      <c r="E326" s="123" t="s">
        <v>623</v>
      </c>
      <c r="F326" s="64" t="s">
        <v>143</v>
      </c>
      <c r="G326" s="81" t="s">
        <v>624</v>
      </c>
      <c r="H326" s="51">
        <v>3</v>
      </c>
      <c r="I326" s="44">
        <v>1</v>
      </c>
      <c r="J326" s="72">
        <v>12</v>
      </c>
      <c r="K326" s="88">
        <v>1000</v>
      </c>
      <c r="L326" s="47">
        <f>J326*K326*5/100</f>
        <v>600</v>
      </c>
      <c r="M326" s="47">
        <f>L326*0.15*7</f>
        <v>630</v>
      </c>
      <c r="N326" s="47">
        <f>L326*6.6*7+M326*2</f>
        <v>28980</v>
      </c>
      <c r="O326" s="45">
        <v>1</v>
      </c>
      <c r="P326" s="45">
        <v>1</v>
      </c>
      <c r="Q326" s="46">
        <f t="shared" si="79"/>
        <v>529000</v>
      </c>
      <c r="R326" s="46">
        <f>Q326*P326*I326</f>
        <v>529000</v>
      </c>
    </row>
    <row r="327" spans="1:18" s="4" customFormat="1" ht="22.5" customHeight="1">
      <c r="A327" s="39">
        <v>73</v>
      </c>
      <c r="B327" s="64" t="s">
        <v>228</v>
      </c>
      <c r="C327" s="62" t="s">
        <v>685</v>
      </c>
      <c r="D327" s="73" t="s">
        <v>654</v>
      </c>
      <c r="E327" s="73" t="s">
        <v>655</v>
      </c>
      <c r="F327" s="74" t="s">
        <v>142</v>
      </c>
      <c r="G327" s="86"/>
      <c r="H327" s="92">
        <v>2</v>
      </c>
      <c r="I327" s="44">
        <v>1</v>
      </c>
      <c r="J327" s="72">
        <v>12</v>
      </c>
      <c r="K327" s="88">
        <v>150</v>
      </c>
      <c r="L327" s="47">
        <f>J327*K327/5</f>
        <v>360</v>
      </c>
      <c r="M327" s="47">
        <f>L327*0.15*5.5</f>
        <v>297</v>
      </c>
      <c r="N327" s="47">
        <f>L327*6.6*5.5+M327*2</f>
        <v>13662</v>
      </c>
      <c r="O327" s="45">
        <v>1</v>
      </c>
      <c r="P327" s="45">
        <v>1</v>
      </c>
      <c r="Q327" s="46">
        <f t="shared" si="79"/>
        <v>529000</v>
      </c>
      <c r="R327" s="46">
        <f t="shared" si="80"/>
        <v>529000</v>
      </c>
    </row>
    <row r="328" spans="1:18" s="4" customFormat="1" ht="22.5" customHeight="1">
      <c r="A328" s="39">
        <v>74</v>
      </c>
      <c r="B328" s="64" t="s">
        <v>228</v>
      </c>
      <c r="C328" s="62" t="s">
        <v>685</v>
      </c>
      <c r="D328" s="73" t="s">
        <v>663</v>
      </c>
      <c r="E328" s="73" t="s">
        <v>664</v>
      </c>
      <c r="F328" s="74" t="s">
        <v>144</v>
      </c>
      <c r="G328" s="86" t="s">
        <v>511</v>
      </c>
      <c r="H328" s="92">
        <v>1</v>
      </c>
      <c r="I328" s="44">
        <v>1</v>
      </c>
      <c r="J328" s="72">
        <v>7</v>
      </c>
      <c r="K328" s="88">
        <v>200</v>
      </c>
      <c r="L328" s="47">
        <f>J328*K328/5</f>
        <v>280</v>
      </c>
      <c r="M328" s="47">
        <f>L328*0.15*5.5</f>
        <v>231</v>
      </c>
      <c r="N328" s="47">
        <f>L328*6.6*5.5+M328*2</f>
        <v>10626</v>
      </c>
      <c r="O328" s="45">
        <v>1</v>
      </c>
      <c r="P328" s="45">
        <v>1</v>
      </c>
      <c r="Q328" s="46">
        <f t="shared" si="79"/>
        <v>529000</v>
      </c>
      <c r="R328" s="46">
        <f t="shared" si="80"/>
        <v>529000</v>
      </c>
    </row>
    <row r="329" spans="1:18" s="4" customFormat="1" ht="22.5" customHeight="1">
      <c r="A329" s="39">
        <v>75</v>
      </c>
      <c r="B329" s="64" t="s">
        <v>228</v>
      </c>
      <c r="C329" s="62" t="s">
        <v>685</v>
      </c>
      <c r="D329" s="73" t="s">
        <v>673</v>
      </c>
      <c r="E329" s="73" t="s">
        <v>674</v>
      </c>
      <c r="F329" s="74" t="s">
        <v>675</v>
      </c>
      <c r="G329" s="86" t="s">
        <v>511</v>
      </c>
      <c r="H329" s="92">
        <v>2</v>
      </c>
      <c r="I329" s="44">
        <v>1</v>
      </c>
      <c r="J329" s="72">
        <v>5</v>
      </c>
      <c r="K329" s="88">
        <v>800</v>
      </c>
      <c r="L329" s="47">
        <f>J329*K329/5</f>
        <v>800</v>
      </c>
      <c r="M329" s="47">
        <f>L329*0.15*5.5</f>
        <v>660</v>
      </c>
      <c r="N329" s="47">
        <f>L329*6.6*5.5+M329*2</f>
        <v>30360</v>
      </c>
      <c r="O329" s="45">
        <v>1</v>
      </c>
      <c r="P329" s="45">
        <v>1</v>
      </c>
      <c r="Q329" s="46">
        <f aca="true" t="shared" si="81" ref="Q329:R331">23*$Q$10*O329</f>
        <v>529000</v>
      </c>
      <c r="R329" s="46">
        <f t="shared" si="81"/>
        <v>529000</v>
      </c>
    </row>
    <row r="330" spans="1:18" s="4" customFormat="1" ht="22.5" customHeight="1">
      <c r="A330" s="39">
        <v>76</v>
      </c>
      <c r="B330" s="64" t="s">
        <v>228</v>
      </c>
      <c r="C330" s="62" t="s">
        <v>685</v>
      </c>
      <c r="D330" s="73" t="s">
        <v>676</v>
      </c>
      <c r="E330" s="73" t="s">
        <v>674</v>
      </c>
      <c r="F330" s="74" t="s">
        <v>675</v>
      </c>
      <c r="G330" s="86" t="s">
        <v>511</v>
      </c>
      <c r="H330" s="92">
        <v>3</v>
      </c>
      <c r="I330" s="44">
        <v>2</v>
      </c>
      <c r="J330" s="72">
        <v>12</v>
      </c>
      <c r="K330" s="88">
        <v>800</v>
      </c>
      <c r="L330" s="47">
        <f>J330*K330/5</f>
        <v>1920</v>
      </c>
      <c r="M330" s="47">
        <f>L330*0.15*5.5</f>
        <v>1584</v>
      </c>
      <c r="N330" s="47">
        <f>L330*6.6*5.5+M330*2</f>
        <v>72864</v>
      </c>
      <c r="O330" s="45">
        <v>1</v>
      </c>
      <c r="P330" s="45">
        <v>1</v>
      </c>
      <c r="Q330" s="46">
        <f t="shared" si="81"/>
        <v>529000</v>
      </c>
      <c r="R330" s="46">
        <f t="shared" si="81"/>
        <v>529000</v>
      </c>
    </row>
    <row r="331" spans="1:18" s="4" customFormat="1" ht="22.5" customHeight="1">
      <c r="A331" s="39">
        <v>77</v>
      </c>
      <c r="B331" s="64" t="s">
        <v>228</v>
      </c>
      <c r="C331" s="62" t="s">
        <v>685</v>
      </c>
      <c r="D331" s="73" t="s">
        <v>677</v>
      </c>
      <c r="E331" s="73" t="s">
        <v>674</v>
      </c>
      <c r="F331" s="74" t="s">
        <v>675</v>
      </c>
      <c r="G331" s="86" t="s">
        <v>511</v>
      </c>
      <c r="H331" s="92">
        <v>3</v>
      </c>
      <c r="I331" s="44">
        <v>2</v>
      </c>
      <c r="J331" s="72">
        <v>12</v>
      </c>
      <c r="K331" s="88">
        <v>800</v>
      </c>
      <c r="L331" s="47">
        <f>J331*K331/5</f>
        <v>1920</v>
      </c>
      <c r="M331" s="47">
        <f>L331*0.15*5.5</f>
        <v>1584</v>
      </c>
      <c r="N331" s="47">
        <f>L331*6.6*5.5+M331*2</f>
        <v>72864</v>
      </c>
      <c r="O331" s="45">
        <v>1</v>
      </c>
      <c r="P331" s="45">
        <v>1</v>
      </c>
      <c r="Q331" s="46">
        <f t="shared" si="81"/>
        <v>529000</v>
      </c>
      <c r="R331" s="46">
        <f t="shared" si="81"/>
        <v>529000</v>
      </c>
    </row>
    <row r="332" spans="1:18" s="16" customFormat="1" ht="22.5" customHeight="1">
      <c r="A332" s="32" t="s">
        <v>466</v>
      </c>
      <c r="B332" s="33"/>
      <c r="C332" s="33"/>
      <c r="D332" s="34"/>
      <c r="E332" s="34"/>
      <c r="F332" s="34"/>
      <c r="G332" s="34"/>
      <c r="H332" s="35"/>
      <c r="I332" s="142">
        <f>SUM(I255:I331)</f>
        <v>95</v>
      </c>
      <c r="J332" s="35"/>
      <c r="K332" s="35"/>
      <c r="L332" s="35"/>
      <c r="M332" s="35"/>
      <c r="N332" s="35"/>
      <c r="O332" s="142">
        <f>SUM(O255:O331)</f>
        <v>77</v>
      </c>
      <c r="P332" s="142">
        <f>SUM(P255:P331)</f>
        <v>77</v>
      </c>
      <c r="Q332" s="35"/>
      <c r="R332" s="38"/>
    </row>
    <row r="333" spans="1:18" s="4" customFormat="1" ht="22.5" customHeight="1">
      <c r="A333" s="39">
        <v>1</v>
      </c>
      <c r="B333" s="49" t="s">
        <v>229</v>
      </c>
      <c r="C333" s="49" t="s">
        <v>686</v>
      </c>
      <c r="D333" s="80" t="s">
        <v>104</v>
      </c>
      <c r="E333" s="40" t="s">
        <v>105</v>
      </c>
      <c r="F333" s="40" t="s">
        <v>149</v>
      </c>
      <c r="G333" s="42" t="s">
        <v>367</v>
      </c>
      <c r="H333" s="43">
        <v>2</v>
      </c>
      <c r="I333" s="93">
        <v>1</v>
      </c>
      <c r="J333" s="45">
        <v>9</v>
      </c>
      <c r="K333" s="46">
        <v>800</v>
      </c>
      <c r="L333" s="47">
        <f aca="true" t="shared" si="82" ref="L333:L347">J333*K333*5/100</f>
        <v>360</v>
      </c>
      <c r="M333" s="47">
        <f aca="true" t="shared" si="83" ref="M333:M347">L333*0.15*7</f>
        <v>378</v>
      </c>
      <c r="N333" s="47">
        <f aca="true" t="shared" si="84" ref="N333:N347">L333*6.6*7+M333*2</f>
        <v>17388</v>
      </c>
      <c r="O333" s="45">
        <v>1</v>
      </c>
      <c r="P333" s="45">
        <v>1</v>
      </c>
      <c r="Q333" s="46">
        <f aca="true" t="shared" si="85" ref="Q333:Q365">11*$Q$10*O333</f>
        <v>253000</v>
      </c>
      <c r="R333" s="46">
        <f aca="true" t="shared" si="86" ref="R333:R361">Q333*P333*I333</f>
        <v>253000</v>
      </c>
    </row>
    <row r="334" spans="1:18" s="4" customFormat="1" ht="22.5" customHeight="1">
      <c r="A334" s="39">
        <v>2</v>
      </c>
      <c r="B334" s="49" t="s">
        <v>229</v>
      </c>
      <c r="C334" s="49" t="s">
        <v>686</v>
      </c>
      <c r="D334" s="80" t="s">
        <v>108</v>
      </c>
      <c r="E334" s="40" t="s">
        <v>105</v>
      </c>
      <c r="F334" s="40" t="s">
        <v>149</v>
      </c>
      <c r="G334" s="42" t="s">
        <v>367</v>
      </c>
      <c r="H334" s="43">
        <v>2</v>
      </c>
      <c r="I334" s="93">
        <v>1</v>
      </c>
      <c r="J334" s="45">
        <v>9</v>
      </c>
      <c r="K334" s="46">
        <v>800</v>
      </c>
      <c r="L334" s="47">
        <f t="shared" si="82"/>
        <v>360</v>
      </c>
      <c r="M334" s="47">
        <f t="shared" si="83"/>
        <v>378</v>
      </c>
      <c r="N334" s="47">
        <f t="shared" si="84"/>
        <v>17388</v>
      </c>
      <c r="O334" s="45">
        <v>1</v>
      </c>
      <c r="P334" s="45">
        <v>1</v>
      </c>
      <c r="Q334" s="46">
        <f t="shared" si="85"/>
        <v>253000</v>
      </c>
      <c r="R334" s="46">
        <f t="shared" si="86"/>
        <v>253000</v>
      </c>
    </row>
    <row r="335" spans="1:18" s="4" customFormat="1" ht="22.5" customHeight="1">
      <c r="A335" s="39">
        <v>3</v>
      </c>
      <c r="B335" s="49" t="s">
        <v>229</v>
      </c>
      <c r="C335" s="49" t="s">
        <v>686</v>
      </c>
      <c r="D335" s="80" t="s">
        <v>111</v>
      </c>
      <c r="E335" s="40" t="s">
        <v>105</v>
      </c>
      <c r="F335" s="40" t="s">
        <v>149</v>
      </c>
      <c r="G335" s="42" t="s">
        <v>367</v>
      </c>
      <c r="H335" s="43">
        <v>2</v>
      </c>
      <c r="I335" s="93">
        <v>1</v>
      </c>
      <c r="J335" s="45">
        <v>9</v>
      </c>
      <c r="K335" s="46">
        <v>800</v>
      </c>
      <c r="L335" s="47">
        <f t="shared" si="82"/>
        <v>360</v>
      </c>
      <c r="M335" s="47">
        <f t="shared" si="83"/>
        <v>378</v>
      </c>
      <c r="N335" s="47">
        <f t="shared" si="84"/>
        <v>17388</v>
      </c>
      <c r="O335" s="45">
        <v>1</v>
      </c>
      <c r="P335" s="45">
        <v>1</v>
      </c>
      <c r="Q335" s="46">
        <f t="shared" si="85"/>
        <v>253000</v>
      </c>
      <c r="R335" s="46">
        <f t="shared" si="86"/>
        <v>253000</v>
      </c>
    </row>
    <row r="336" spans="1:18" s="4" customFormat="1" ht="22.5" customHeight="1">
      <c r="A336" s="39">
        <v>4</v>
      </c>
      <c r="B336" s="49" t="s">
        <v>229</v>
      </c>
      <c r="C336" s="49" t="s">
        <v>686</v>
      </c>
      <c r="D336" s="80" t="s">
        <v>106</v>
      </c>
      <c r="E336" s="40" t="s">
        <v>105</v>
      </c>
      <c r="F336" s="40" t="s">
        <v>149</v>
      </c>
      <c r="G336" s="42" t="s">
        <v>367</v>
      </c>
      <c r="H336" s="43">
        <v>2</v>
      </c>
      <c r="I336" s="93">
        <v>1</v>
      </c>
      <c r="J336" s="45">
        <v>9</v>
      </c>
      <c r="K336" s="46">
        <v>800</v>
      </c>
      <c r="L336" s="47">
        <f t="shared" si="82"/>
        <v>360</v>
      </c>
      <c r="M336" s="47">
        <f t="shared" si="83"/>
        <v>378</v>
      </c>
      <c r="N336" s="47">
        <f t="shared" si="84"/>
        <v>17388</v>
      </c>
      <c r="O336" s="45">
        <v>1</v>
      </c>
      <c r="P336" s="45">
        <v>1</v>
      </c>
      <c r="Q336" s="46">
        <f t="shared" si="85"/>
        <v>253000</v>
      </c>
      <c r="R336" s="46">
        <f t="shared" si="86"/>
        <v>253000</v>
      </c>
    </row>
    <row r="337" spans="1:18" s="4" customFormat="1" ht="22.5" customHeight="1">
      <c r="A337" s="39">
        <v>5</v>
      </c>
      <c r="B337" s="49" t="s">
        <v>229</v>
      </c>
      <c r="C337" s="49" t="s">
        <v>686</v>
      </c>
      <c r="D337" s="80" t="s">
        <v>109</v>
      </c>
      <c r="E337" s="40" t="s">
        <v>105</v>
      </c>
      <c r="F337" s="40" t="s">
        <v>149</v>
      </c>
      <c r="G337" s="42" t="s">
        <v>367</v>
      </c>
      <c r="H337" s="43">
        <v>2</v>
      </c>
      <c r="I337" s="93">
        <v>1</v>
      </c>
      <c r="J337" s="45">
        <v>9</v>
      </c>
      <c r="K337" s="46">
        <v>800</v>
      </c>
      <c r="L337" s="47">
        <f t="shared" si="82"/>
        <v>360</v>
      </c>
      <c r="M337" s="47">
        <f t="shared" si="83"/>
        <v>378</v>
      </c>
      <c r="N337" s="47">
        <f t="shared" si="84"/>
        <v>17388</v>
      </c>
      <c r="O337" s="45">
        <v>1</v>
      </c>
      <c r="P337" s="45">
        <v>1</v>
      </c>
      <c r="Q337" s="46">
        <f t="shared" si="85"/>
        <v>253000</v>
      </c>
      <c r="R337" s="46">
        <f t="shared" si="86"/>
        <v>253000</v>
      </c>
    </row>
    <row r="338" spans="1:18" s="4" customFormat="1" ht="22.5" customHeight="1">
      <c r="A338" s="39">
        <v>6</v>
      </c>
      <c r="B338" s="49" t="s">
        <v>229</v>
      </c>
      <c r="C338" s="49" t="s">
        <v>686</v>
      </c>
      <c r="D338" s="80" t="s">
        <v>112</v>
      </c>
      <c r="E338" s="40" t="s">
        <v>105</v>
      </c>
      <c r="F338" s="40" t="s">
        <v>149</v>
      </c>
      <c r="G338" s="42" t="s">
        <v>367</v>
      </c>
      <c r="H338" s="43">
        <v>2</v>
      </c>
      <c r="I338" s="93">
        <v>1</v>
      </c>
      <c r="J338" s="45">
        <v>9</v>
      </c>
      <c r="K338" s="46">
        <v>800</v>
      </c>
      <c r="L338" s="47">
        <f t="shared" si="82"/>
        <v>360</v>
      </c>
      <c r="M338" s="47">
        <f t="shared" si="83"/>
        <v>378</v>
      </c>
      <c r="N338" s="47">
        <f t="shared" si="84"/>
        <v>17388</v>
      </c>
      <c r="O338" s="45">
        <v>1</v>
      </c>
      <c r="P338" s="45">
        <v>1</v>
      </c>
      <c r="Q338" s="46">
        <f t="shared" si="85"/>
        <v>253000</v>
      </c>
      <c r="R338" s="46">
        <f t="shared" si="86"/>
        <v>253000</v>
      </c>
    </row>
    <row r="339" spans="1:18" s="4" customFormat="1" ht="22.5" customHeight="1">
      <c r="A339" s="39">
        <v>7</v>
      </c>
      <c r="B339" s="49" t="s">
        <v>229</v>
      </c>
      <c r="C339" s="49" t="s">
        <v>686</v>
      </c>
      <c r="D339" s="80" t="s">
        <v>107</v>
      </c>
      <c r="E339" s="40" t="s">
        <v>105</v>
      </c>
      <c r="F339" s="40" t="s">
        <v>149</v>
      </c>
      <c r="G339" s="42" t="s">
        <v>367</v>
      </c>
      <c r="H339" s="43">
        <v>2</v>
      </c>
      <c r="I339" s="93">
        <v>1</v>
      </c>
      <c r="J339" s="45">
        <v>9</v>
      </c>
      <c r="K339" s="46">
        <v>800</v>
      </c>
      <c r="L339" s="47">
        <f t="shared" si="82"/>
        <v>360</v>
      </c>
      <c r="M339" s="47">
        <f t="shared" si="83"/>
        <v>378</v>
      </c>
      <c r="N339" s="47">
        <f t="shared" si="84"/>
        <v>17388</v>
      </c>
      <c r="O339" s="45">
        <v>1</v>
      </c>
      <c r="P339" s="45">
        <v>1</v>
      </c>
      <c r="Q339" s="46">
        <f t="shared" si="85"/>
        <v>253000</v>
      </c>
      <c r="R339" s="46">
        <f t="shared" si="86"/>
        <v>253000</v>
      </c>
    </row>
    <row r="340" spans="1:18" s="4" customFormat="1" ht="22.5" customHeight="1">
      <c r="A340" s="39">
        <v>8</v>
      </c>
      <c r="B340" s="49" t="s">
        <v>229</v>
      </c>
      <c r="C340" s="49" t="s">
        <v>686</v>
      </c>
      <c r="D340" s="80" t="s">
        <v>110</v>
      </c>
      <c r="E340" s="40" t="s">
        <v>105</v>
      </c>
      <c r="F340" s="40" t="s">
        <v>149</v>
      </c>
      <c r="G340" s="42" t="s">
        <v>367</v>
      </c>
      <c r="H340" s="43">
        <v>2</v>
      </c>
      <c r="I340" s="93">
        <v>1</v>
      </c>
      <c r="J340" s="45">
        <v>9</v>
      </c>
      <c r="K340" s="46">
        <v>800</v>
      </c>
      <c r="L340" s="47">
        <f t="shared" si="82"/>
        <v>360</v>
      </c>
      <c r="M340" s="47">
        <f t="shared" si="83"/>
        <v>378</v>
      </c>
      <c r="N340" s="47">
        <f t="shared" si="84"/>
        <v>17388</v>
      </c>
      <c r="O340" s="45">
        <v>1</v>
      </c>
      <c r="P340" s="45">
        <v>1</v>
      </c>
      <c r="Q340" s="46">
        <f t="shared" si="85"/>
        <v>253000</v>
      </c>
      <c r="R340" s="46">
        <f t="shared" si="86"/>
        <v>253000</v>
      </c>
    </row>
    <row r="341" spans="1:18" s="4" customFormat="1" ht="22.5" customHeight="1">
      <c r="A341" s="39">
        <v>9</v>
      </c>
      <c r="B341" s="49" t="s">
        <v>229</v>
      </c>
      <c r="C341" s="49" t="s">
        <v>686</v>
      </c>
      <c r="D341" s="80" t="s">
        <v>113</v>
      </c>
      <c r="E341" s="40" t="s">
        <v>105</v>
      </c>
      <c r="F341" s="40" t="s">
        <v>149</v>
      </c>
      <c r="G341" s="42" t="s">
        <v>367</v>
      </c>
      <c r="H341" s="43">
        <v>2</v>
      </c>
      <c r="I341" s="93">
        <v>1</v>
      </c>
      <c r="J341" s="45">
        <v>9</v>
      </c>
      <c r="K341" s="46">
        <v>800</v>
      </c>
      <c r="L341" s="47">
        <f t="shared" si="82"/>
        <v>360</v>
      </c>
      <c r="M341" s="47">
        <f t="shared" si="83"/>
        <v>378</v>
      </c>
      <c r="N341" s="47">
        <f t="shared" si="84"/>
        <v>17388</v>
      </c>
      <c r="O341" s="45">
        <v>1</v>
      </c>
      <c r="P341" s="45">
        <v>1</v>
      </c>
      <c r="Q341" s="46">
        <f t="shared" si="85"/>
        <v>253000</v>
      </c>
      <c r="R341" s="46">
        <f t="shared" si="86"/>
        <v>253000</v>
      </c>
    </row>
    <row r="342" spans="1:18" s="4" customFormat="1" ht="22.5" customHeight="1">
      <c r="A342" s="39">
        <v>10</v>
      </c>
      <c r="B342" s="49" t="s">
        <v>229</v>
      </c>
      <c r="C342" s="49" t="s">
        <v>686</v>
      </c>
      <c r="D342" s="80" t="s">
        <v>114</v>
      </c>
      <c r="E342" s="40" t="s">
        <v>105</v>
      </c>
      <c r="F342" s="40" t="s">
        <v>149</v>
      </c>
      <c r="G342" s="42" t="s">
        <v>367</v>
      </c>
      <c r="H342" s="43">
        <v>2</v>
      </c>
      <c r="I342" s="93">
        <v>1</v>
      </c>
      <c r="J342" s="45">
        <v>9</v>
      </c>
      <c r="K342" s="46">
        <v>800</v>
      </c>
      <c r="L342" s="47">
        <f t="shared" si="82"/>
        <v>360</v>
      </c>
      <c r="M342" s="47">
        <f t="shared" si="83"/>
        <v>378</v>
      </c>
      <c r="N342" s="47">
        <f t="shared" si="84"/>
        <v>17388</v>
      </c>
      <c r="O342" s="45">
        <v>1</v>
      </c>
      <c r="P342" s="45">
        <v>1</v>
      </c>
      <c r="Q342" s="46">
        <f t="shared" si="85"/>
        <v>253000</v>
      </c>
      <c r="R342" s="46">
        <f t="shared" si="86"/>
        <v>253000</v>
      </c>
    </row>
    <row r="343" spans="1:18" s="4" customFormat="1" ht="22.5" customHeight="1">
      <c r="A343" s="39">
        <v>11</v>
      </c>
      <c r="B343" s="49" t="s">
        <v>229</v>
      </c>
      <c r="C343" s="49" t="s">
        <v>686</v>
      </c>
      <c r="D343" s="80" t="s">
        <v>115</v>
      </c>
      <c r="E343" s="40" t="s">
        <v>105</v>
      </c>
      <c r="F343" s="40" t="s">
        <v>149</v>
      </c>
      <c r="G343" s="42" t="s">
        <v>367</v>
      </c>
      <c r="H343" s="43">
        <v>2</v>
      </c>
      <c r="I343" s="93">
        <v>1</v>
      </c>
      <c r="J343" s="45">
        <v>9</v>
      </c>
      <c r="K343" s="46">
        <v>800</v>
      </c>
      <c r="L343" s="47">
        <f t="shared" si="82"/>
        <v>360</v>
      </c>
      <c r="M343" s="47">
        <f t="shared" si="83"/>
        <v>378</v>
      </c>
      <c r="N343" s="47">
        <f t="shared" si="84"/>
        <v>17388</v>
      </c>
      <c r="O343" s="45">
        <v>1</v>
      </c>
      <c r="P343" s="45">
        <v>1</v>
      </c>
      <c r="Q343" s="46">
        <f t="shared" si="85"/>
        <v>253000</v>
      </c>
      <c r="R343" s="46">
        <f t="shared" si="86"/>
        <v>253000</v>
      </c>
    </row>
    <row r="344" spans="1:18" s="4" customFormat="1" ht="22.5" customHeight="1">
      <c r="A344" s="39">
        <v>12</v>
      </c>
      <c r="B344" s="49" t="s">
        <v>229</v>
      </c>
      <c r="C344" s="49" t="s">
        <v>686</v>
      </c>
      <c r="D344" s="80" t="s">
        <v>22</v>
      </c>
      <c r="E344" s="40" t="s">
        <v>105</v>
      </c>
      <c r="F344" s="40" t="s">
        <v>149</v>
      </c>
      <c r="G344" s="42" t="s">
        <v>367</v>
      </c>
      <c r="H344" s="43">
        <v>2</v>
      </c>
      <c r="I344" s="93">
        <v>1</v>
      </c>
      <c r="J344" s="45">
        <v>9</v>
      </c>
      <c r="K344" s="46">
        <v>800</v>
      </c>
      <c r="L344" s="47">
        <f t="shared" si="82"/>
        <v>360</v>
      </c>
      <c r="M344" s="47">
        <f t="shared" si="83"/>
        <v>378</v>
      </c>
      <c r="N344" s="47">
        <f t="shared" si="84"/>
        <v>17388</v>
      </c>
      <c r="O344" s="45">
        <v>1</v>
      </c>
      <c r="P344" s="45">
        <v>1</v>
      </c>
      <c r="Q344" s="46">
        <f t="shared" si="85"/>
        <v>253000</v>
      </c>
      <c r="R344" s="46">
        <f t="shared" si="86"/>
        <v>253000</v>
      </c>
    </row>
    <row r="345" spans="1:18" s="4" customFormat="1" ht="22.5" customHeight="1">
      <c r="A345" s="39">
        <v>13</v>
      </c>
      <c r="B345" s="49" t="s">
        <v>229</v>
      </c>
      <c r="C345" s="49" t="s">
        <v>686</v>
      </c>
      <c r="D345" s="80" t="s">
        <v>53</v>
      </c>
      <c r="E345" s="40" t="s">
        <v>105</v>
      </c>
      <c r="F345" s="40" t="s">
        <v>149</v>
      </c>
      <c r="G345" s="42" t="s">
        <v>367</v>
      </c>
      <c r="H345" s="43">
        <v>2</v>
      </c>
      <c r="I345" s="93">
        <v>1</v>
      </c>
      <c r="J345" s="45">
        <v>9</v>
      </c>
      <c r="K345" s="46">
        <v>800</v>
      </c>
      <c r="L345" s="47">
        <f t="shared" si="82"/>
        <v>360</v>
      </c>
      <c r="M345" s="47">
        <f t="shared" si="83"/>
        <v>378</v>
      </c>
      <c r="N345" s="47">
        <f t="shared" si="84"/>
        <v>17388</v>
      </c>
      <c r="O345" s="45">
        <v>1</v>
      </c>
      <c r="P345" s="45">
        <v>1</v>
      </c>
      <c r="Q345" s="46">
        <f t="shared" si="85"/>
        <v>253000</v>
      </c>
      <c r="R345" s="46">
        <f t="shared" si="86"/>
        <v>253000</v>
      </c>
    </row>
    <row r="346" spans="1:18" s="4" customFormat="1" ht="22.5" customHeight="1">
      <c r="A346" s="39">
        <v>14</v>
      </c>
      <c r="B346" s="49" t="s">
        <v>229</v>
      </c>
      <c r="C346" s="49" t="s">
        <v>686</v>
      </c>
      <c r="D346" s="80" t="s">
        <v>23</v>
      </c>
      <c r="E346" s="40" t="s">
        <v>105</v>
      </c>
      <c r="F346" s="40" t="s">
        <v>149</v>
      </c>
      <c r="G346" s="42" t="s">
        <v>367</v>
      </c>
      <c r="H346" s="43">
        <v>2</v>
      </c>
      <c r="I346" s="93">
        <v>1</v>
      </c>
      <c r="J346" s="45">
        <v>9</v>
      </c>
      <c r="K346" s="46">
        <v>800</v>
      </c>
      <c r="L346" s="47">
        <f t="shared" si="82"/>
        <v>360</v>
      </c>
      <c r="M346" s="47">
        <f t="shared" si="83"/>
        <v>378</v>
      </c>
      <c r="N346" s="47">
        <f t="shared" si="84"/>
        <v>17388</v>
      </c>
      <c r="O346" s="45">
        <v>1</v>
      </c>
      <c r="P346" s="45">
        <v>1</v>
      </c>
      <c r="Q346" s="46">
        <f t="shared" si="85"/>
        <v>253000</v>
      </c>
      <c r="R346" s="46">
        <f t="shared" si="86"/>
        <v>253000</v>
      </c>
    </row>
    <row r="347" spans="1:18" s="4" customFormat="1" ht="22.5" customHeight="1">
      <c r="A347" s="39">
        <v>15</v>
      </c>
      <c r="B347" s="49" t="s">
        <v>229</v>
      </c>
      <c r="C347" s="49" t="s">
        <v>686</v>
      </c>
      <c r="D347" s="80" t="s">
        <v>21</v>
      </c>
      <c r="E347" s="40" t="s">
        <v>105</v>
      </c>
      <c r="F347" s="40" t="s">
        <v>149</v>
      </c>
      <c r="G347" s="42" t="s">
        <v>367</v>
      </c>
      <c r="H347" s="43">
        <v>2</v>
      </c>
      <c r="I347" s="93">
        <v>1</v>
      </c>
      <c r="J347" s="45">
        <v>9</v>
      </c>
      <c r="K347" s="46">
        <v>800</v>
      </c>
      <c r="L347" s="47">
        <f t="shared" si="82"/>
        <v>360</v>
      </c>
      <c r="M347" s="47">
        <f t="shared" si="83"/>
        <v>378</v>
      </c>
      <c r="N347" s="47">
        <f t="shared" si="84"/>
        <v>17388</v>
      </c>
      <c r="O347" s="45">
        <v>1</v>
      </c>
      <c r="P347" s="45">
        <v>1</v>
      </c>
      <c r="Q347" s="46">
        <f t="shared" si="85"/>
        <v>253000</v>
      </c>
      <c r="R347" s="46">
        <f t="shared" si="86"/>
        <v>253000</v>
      </c>
    </row>
    <row r="348" spans="1:18" s="4" customFormat="1" ht="22.5" customHeight="1">
      <c r="A348" s="39">
        <v>16</v>
      </c>
      <c r="B348" s="124" t="s">
        <v>229</v>
      </c>
      <c r="C348" s="49" t="s">
        <v>686</v>
      </c>
      <c r="D348" s="59" t="s">
        <v>281</v>
      </c>
      <c r="E348" s="110" t="s">
        <v>105</v>
      </c>
      <c r="F348" s="125" t="s">
        <v>149</v>
      </c>
      <c r="G348" s="42" t="s">
        <v>367</v>
      </c>
      <c r="H348" s="126">
        <v>2</v>
      </c>
      <c r="I348" s="115">
        <v>1</v>
      </c>
      <c r="J348" s="107">
        <v>9</v>
      </c>
      <c r="K348" s="95">
        <v>1000</v>
      </c>
      <c r="L348" s="118">
        <f>K348*J348*5/100</f>
        <v>450</v>
      </c>
      <c r="M348" s="118">
        <f>L348*15%*7</f>
        <v>472.5</v>
      </c>
      <c r="N348" s="118">
        <f>L348*6.6*7+M348*2</f>
        <v>21735</v>
      </c>
      <c r="O348" s="107">
        <v>1</v>
      </c>
      <c r="P348" s="107">
        <v>1</v>
      </c>
      <c r="Q348" s="46">
        <f t="shared" si="85"/>
        <v>253000</v>
      </c>
      <c r="R348" s="95">
        <f t="shared" si="86"/>
        <v>253000</v>
      </c>
    </row>
    <row r="349" spans="1:18" s="4" customFormat="1" ht="22.5" customHeight="1">
      <c r="A349" s="39">
        <v>17</v>
      </c>
      <c r="B349" s="124" t="s">
        <v>229</v>
      </c>
      <c r="C349" s="49" t="s">
        <v>686</v>
      </c>
      <c r="D349" s="59" t="s">
        <v>282</v>
      </c>
      <c r="E349" s="110" t="s">
        <v>105</v>
      </c>
      <c r="F349" s="125" t="s">
        <v>149</v>
      </c>
      <c r="G349" s="42" t="s">
        <v>367</v>
      </c>
      <c r="H349" s="126">
        <v>2</v>
      </c>
      <c r="I349" s="115">
        <v>1</v>
      </c>
      <c r="J349" s="107">
        <v>9</v>
      </c>
      <c r="K349" s="95">
        <v>1000</v>
      </c>
      <c r="L349" s="118">
        <f>K349*J349*5/100</f>
        <v>450</v>
      </c>
      <c r="M349" s="118">
        <f>L349*15%*7</f>
        <v>472.5</v>
      </c>
      <c r="N349" s="118">
        <f>L349*6.6*7+M349*2</f>
        <v>21735</v>
      </c>
      <c r="O349" s="107">
        <v>1</v>
      </c>
      <c r="P349" s="107">
        <v>1</v>
      </c>
      <c r="Q349" s="46">
        <f t="shared" si="85"/>
        <v>253000</v>
      </c>
      <c r="R349" s="95">
        <f t="shared" si="86"/>
        <v>253000</v>
      </c>
    </row>
    <row r="350" spans="1:18" s="4" customFormat="1" ht="22.5" customHeight="1">
      <c r="A350" s="39">
        <v>18</v>
      </c>
      <c r="B350" s="124" t="s">
        <v>229</v>
      </c>
      <c r="C350" s="49" t="s">
        <v>686</v>
      </c>
      <c r="D350" s="59" t="s">
        <v>275</v>
      </c>
      <c r="E350" s="110" t="s">
        <v>105</v>
      </c>
      <c r="F350" s="59" t="s">
        <v>149</v>
      </c>
      <c r="G350" s="42" t="s">
        <v>367</v>
      </c>
      <c r="H350" s="43">
        <v>4</v>
      </c>
      <c r="I350" s="44">
        <v>1</v>
      </c>
      <c r="J350" s="45">
        <v>6</v>
      </c>
      <c r="K350" s="46">
        <v>2000</v>
      </c>
      <c r="L350" s="47">
        <f aca="true" t="shared" si="87" ref="L350:L359">K350*J350*5/100</f>
        <v>600</v>
      </c>
      <c r="M350" s="47">
        <f aca="true" t="shared" si="88" ref="M350:M359">L350*7*0.15</f>
        <v>630</v>
      </c>
      <c r="N350" s="47">
        <f aca="true" t="shared" si="89" ref="N350:N359">M350*6.6*7+L350*2</f>
        <v>30306</v>
      </c>
      <c r="O350" s="62">
        <v>1</v>
      </c>
      <c r="P350" s="107">
        <v>1</v>
      </c>
      <c r="Q350" s="46">
        <f t="shared" si="85"/>
        <v>253000</v>
      </c>
      <c r="R350" s="95">
        <f t="shared" si="86"/>
        <v>253000</v>
      </c>
    </row>
    <row r="351" spans="1:18" s="4" customFormat="1" ht="22.5" customHeight="1">
      <c r="A351" s="39">
        <v>19</v>
      </c>
      <c r="B351" s="124" t="s">
        <v>229</v>
      </c>
      <c r="C351" s="49" t="s">
        <v>686</v>
      </c>
      <c r="D351" s="59" t="s">
        <v>276</v>
      </c>
      <c r="E351" s="110" t="s">
        <v>105</v>
      </c>
      <c r="F351" s="59" t="s">
        <v>149</v>
      </c>
      <c r="G351" s="42" t="s">
        <v>367</v>
      </c>
      <c r="H351" s="43">
        <v>4</v>
      </c>
      <c r="I351" s="44">
        <v>1</v>
      </c>
      <c r="J351" s="45">
        <v>6</v>
      </c>
      <c r="K351" s="46">
        <v>2000</v>
      </c>
      <c r="L351" s="47">
        <f t="shared" si="87"/>
        <v>600</v>
      </c>
      <c r="M351" s="47">
        <f t="shared" si="88"/>
        <v>630</v>
      </c>
      <c r="N351" s="47">
        <f t="shared" si="89"/>
        <v>30306</v>
      </c>
      <c r="O351" s="107">
        <v>1</v>
      </c>
      <c r="P351" s="107">
        <v>1</v>
      </c>
      <c r="Q351" s="46">
        <f t="shared" si="85"/>
        <v>253000</v>
      </c>
      <c r="R351" s="95">
        <f t="shared" si="86"/>
        <v>253000</v>
      </c>
    </row>
    <row r="352" spans="1:18" s="4" customFormat="1" ht="22.5" customHeight="1">
      <c r="A352" s="39">
        <v>20</v>
      </c>
      <c r="B352" s="124" t="s">
        <v>229</v>
      </c>
      <c r="C352" s="49" t="s">
        <v>686</v>
      </c>
      <c r="D352" s="59" t="s">
        <v>278</v>
      </c>
      <c r="E352" s="110" t="s">
        <v>105</v>
      </c>
      <c r="F352" s="59" t="s">
        <v>149</v>
      </c>
      <c r="G352" s="42" t="s">
        <v>367</v>
      </c>
      <c r="H352" s="43">
        <v>2</v>
      </c>
      <c r="I352" s="44">
        <v>1</v>
      </c>
      <c r="J352" s="45">
        <v>6</v>
      </c>
      <c r="K352" s="46">
        <v>1000</v>
      </c>
      <c r="L352" s="47">
        <f t="shared" si="87"/>
        <v>300</v>
      </c>
      <c r="M352" s="47">
        <f t="shared" si="88"/>
        <v>315</v>
      </c>
      <c r="N352" s="47">
        <f t="shared" si="89"/>
        <v>15153</v>
      </c>
      <c r="O352" s="107">
        <v>1</v>
      </c>
      <c r="P352" s="107">
        <v>1</v>
      </c>
      <c r="Q352" s="46">
        <f t="shared" si="85"/>
        <v>253000</v>
      </c>
      <c r="R352" s="95">
        <f t="shared" si="86"/>
        <v>253000</v>
      </c>
    </row>
    <row r="353" spans="1:18" s="4" customFormat="1" ht="22.5" customHeight="1">
      <c r="A353" s="39">
        <v>21</v>
      </c>
      <c r="B353" s="124" t="s">
        <v>229</v>
      </c>
      <c r="C353" s="49" t="s">
        <v>686</v>
      </c>
      <c r="D353" s="59" t="s">
        <v>277</v>
      </c>
      <c r="E353" s="110" t="s">
        <v>105</v>
      </c>
      <c r="F353" s="59" t="s">
        <v>149</v>
      </c>
      <c r="G353" s="42" t="s">
        <v>367</v>
      </c>
      <c r="H353" s="43">
        <v>2</v>
      </c>
      <c r="I353" s="44">
        <v>1</v>
      </c>
      <c r="J353" s="45">
        <v>6</v>
      </c>
      <c r="K353" s="46">
        <v>1000</v>
      </c>
      <c r="L353" s="47">
        <f t="shared" si="87"/>
        <v>300</v>
      </c>
      <c r="M353" s="47">
        <f t="shared" si="88"/>
        <v>315</v>
      </c>
      <c r="N353" s="47">
        <f t="shared" si="89"/>
        <v>15153</v>
      </c>
      <c r="O353" s="107">
        <v>1</v>
      </c>
      <c r="P353" s="107">
        <v>1</v>
      </c>
      <c r="Q353" s="46">
        <f t="shared" si="85"/>
        <v>253000</v>
      </c>
      <c r="R353" s="95">
        <f t="shared" si="86"/>
        <v>253000</v>
      </c>
    </row>
    <row r="354" spans="1:18" s="4" customFormat="1" ht="22.5" customHeight="1">
      <c r="A354" s="39">
        <v>22</v>
      </c>
      <c r="B354" s="124" t="s">
        <v>229</v>
      </c>
      <c r="C354" s="49" t="s">
        <v>686</v>
      </c>
      <c r="D354" s="59" t="s">
        <v>279</v>
      </c>
      <c r="E354" s="110" t="s">
        <v>105</v>
      </c>
      <c r="F354" s="59" t="s">
        <v>149</v>
      </c>
      <c r="G354" s="42" t="s">
        <v>367</v>
      </c>
      <c r="H354" s="126">
        <v>6</v>
      </c>
      <c r="I354" s="115">
        <v>1</v>
      </c>
      <c r="J354" s="107">
        <v>6</v>
      </c>
      <c r="K354" s="95">
        <v>1500</v>
      </c>
      <c r="L354" s="118">
        <f t="shared" si="87"/>
        <v>450</v>
      </c>
      <c r="M354" s="118">
        <f t="shared" si="88"/>
        <v>472.5</v>
      </c>
      <c r="N354" s="118">
        <f t="shared" si="89"/>
        <v>22729.5</v>
      </c>
      <c r="O354" s="107">
        <v>1</v>
      </c>
      <c r="P354" s="107">
        <v>1</v>
      </c>
      <c r="Q354" s="46">
        <f t="shared" si="85"/>
        <v>253000</v>
      </c>
      <c r="R354" s="95">
        <f t="shared" si="86"/>
        <v>253000</v>
      </c>
    </row>
    <row r="355" spans="1:18" s="4" customFormat="1" ht="22.5" customHeight="1">
      <c r="A355" s="39">
        <v>23</v>
      </c>
      <c r="B355" s="124" t="s">
        <v>229</v>
      </c>
      <c r="C355" s="49" t="s">
        <v>686</v>
      </c>
      <c r="D355" s="125" t="s">
        <v>280</v>
      </c>
      <c r="E355" s="127" t="s">
        <v>105</v>
      </c>
      <c r="F355" s="125" t="s">
        <v>149</v>
      </c>
      <c r="G355" s="42" t="s">
        <v>367</v>
      </c>
      <c r="H355" s="126">
        <v>6</v>
      </c>
      <c r="I355" s="115">
        <v>1</v>
      </c>
      <c r="J355" s="107">
        <v>6</v>
      </c>
      <c r="K355" s="95">
        <v>1500</v>
      </c>
      <c r="L355" s="118">
        <f t="shared" si="87"/>
        <v>450</v>
      </c>
      <c r="M355" s="118">
        <f t="shared" si="88"/>
        <v>472.5</v>
      </c>
      <c r="N355" s="118">
        <f t="shared" si="89"/>
        <v>22729.5</v>
      </c>
      <c r="O355" s="107">
        <v>1</v>
      </c>
      <c r="P355" s="107">
        <v>1</v>
      </c>
      <c r="Q355" s="46">
        <f t="shared" si="85"/>
        <v>253000</v>
      </c>
      <c r="R355" s="95">
        <f t="shared" si="86"/>
        <v>253000</v>
      </c>
    </row>
    <row r="356" spans="1:18" s="4" customFormat="1" ht="22.5" customHeight="1">
      <c r="A356" s="39">
        <v>24</v>
      </c>
      <c r="B356" s="124" t="s">
        <v>229</v>
      </c>
      <c r="C356" s="49" t="s">
        <v>686</v>
      </c>
      <c r="D356" s="125" t="s">
        <v>283</v>
      </c>
      <c r="E356" s="127" t="s">
        <v>105</v>
      </c>
      <c r="F356" s="125" t="s">
        <v>149</v>
      </c>
      <c r="G356" s="42" t="s">
        <v>367</v>
      </c>
      <c r="H356" s="62">
        <v>1</v>
      </c>
      <c r="I356" s="115">
        <v>1</v>
      </c>
      <c r="J356" s="107">
        <v>6</v>
      </c>
      <c r="K356" s="46">
        <v>1500</v>
      </c>
      <c r="L356" s="118">
        <f t="shared" si="87"/>
        <v>450</v>
      </c>
      <c r="M356" s="118">
        <f t="shared" si="88"/>
        <v>472.5</v>
      </c>
      <c r="N356" s="118">
        <f t="shared" si="89"/>
        <v>22729.5</v>
      </c>
      <c r="O356" s="62">
        <v>1</v>
      </c>
      <c r="P356" s="62">
        <v>1</v>
      </c>
      <c r="Q356" s="46">
        <f t="shared" si="85"/>
        <v>253000</v>
      </c>
      <c r="R356" s="46">
        <f t="shared" si="86"/>
        <v>253000</v>
      </c>
    </row>
    <row r="357" spans="1:18" s="4" customFormat="1" ht="22.5" customHeight="1">
      <c r="A357" s="39">
        <v>25</v>
      </c>
      <c r="B357" s="124" t="s">
        <v>229</v>
      </c>
      <c r="C357" s="49" t="s">
        <v>686</v>
      </c>
      <c r="D357" s="125" t="s">
        <v>284</v>
      </c>
      <c r="E357" s="127" t="s">
        <v>105</v>
      </c>
      <c r="F357" s="125" t="s">
        <v>149</v>
      </c>
      <c r="G357" s="42" t="s">
        <v>367</v>
      </c>
      <c r="H357" s="62">
        <v>1</v>
      </c>
      <c r="I357" s="115">
        <v>1</v>
      </c>
      <c r="J357" s="107">
        <v>6</v>
      </c>
      <c r="K357" s="46">
        <v>1000</v>
      </c>
      <c r="L357" s="118">
        <f t="shared" si="87"/>
        <v>300</v>
      </c>
      <c r="M357" s="118">
        <f t="shared" si="88"/>
        <v>315</v>
      </c>
      <c r="N357" s="118">
        <f t="shared" si="89"/>
        <v>15153</v>
      </c>
      <c r="O357" s="62">
        <v>1</v>
      </c>
      <c r="P357" s="62">
        <v>1</v>
      </c>
      <c r="Q357" s="46">
        <f t="shared" si="85"/>
        <v>253000</v>
      </c>
      <c r="R357" s="46">
        <f t="shared" si="86"/>
        <v>253000</v>
      </c>
    </row>
    <row r="358" spans="1:18" s="4" customFormat="1" ht="22.5" customHeight="1">
      <c r="A358" s="39">
        <v>26</v>
      </c>
      <c r="B358" s="124" t="s">
        <v>229</v>
      </c>
      <c r="C358" s="49" t="s">
        <v>686</v>
      </c>
      <c r="D358" s="125" t="s">
        <v>285</v>
      </c>
      <c r="E358" s="127" t="s">
        <v>105</v>
      </c>
      <c r="F358" s="125" t="s">
        <v>149</v>
      </c>
      <c r="G358" s="42" t="s">
        <v>367</v>
      </c>
      <c r="H358" s="62">
        <v>1</v>
      </c>
      <c r="I358" s="115">
        <v>1</v>
      </c>
      <c r="J358" s="107">
        <v>6</v>
      </c>
      <c r="K358" s="46">
        <v>1500</v>
      </c>
      <c r="L358" s="118">
        <f t="shared" si="87"/>
        <v>450</v>
      </c>
      <c r="M358" s="118">
        <f t="shared" si="88"/>
        <v>472.5</v>
      </c>
      <c r="N358" s="118">
        <f t="shared" si="89"/>
        <v>22729.5</v>
      </c>
      <c r="O358" s="62">
        <v>1</v>
      </c>
      <c r="P358" s="62">
        <v>1</v>
      </c>
      <c r="Q358" s="46">
        <f t="shared" si="85"/>
        <v>253000</v>
      </c>
      <c r="R358" s="46">
        <f t="shared" si="86"/>
        <v>253000</v>
      </c>
    </row>
    <row r="359" spans="1:18" s="4" customFormat="1" ht="22.5" customHeight="1">
      <c r="A359" s="39">
        <v>27</v>
      </c>
      <c r="B359" s="124" t="s">
        <v>229</v>
      </c>
      <c r="C359" s="49" t="s">
        <v>686</v>
      </c>
      <c r="D359" s="125" t="s">
        <v>286</v>
      </c>
      <c r="E359" s="127" t="s">
        <v>105</v>
      </c>
      <c r="F359" s="125" t="s">
        <v>149</v>
      </c>
      <c r="G359" s="42" t="s">
        <v>367</v>
      </c>
      <c r="H359" s="62">
        <v>1</v>
      </c>
      <c r="I359" s="115">
        <v>1</v>
      </c>
      <c r="J359" s="107">
        <v>6</v>
      </c>
      <c r="K359" s="46">
        <v>1000</v>
      </c>
      <c r="L359" s="118">
        <f t="shared" si="87"/>
        <v>300</v>
      </c>
      <c r="M359" s="118">
        <f t="shared" si="88"/>
        <v>315</v>
      </c>
      <c r="N359" s="118">
        <f t="shared" si="89"/>
        <v>15153</v>
      </c>
      <c r="O359" s="45">
        <v>1</v>
      </c>
      <c r="P359" s="45">
        <v>1</v>
      </c>
      <c r="Q359" s="46">
        <f t="shared" si="85"/>
        <v>253000</v>
      </c>
      <c r="R359" s="46">
        <f t="shared" si="86"/>
        <v>253000</v>
      </c>
    </row>
    <row r="360" spans="1:18" s="4" customFormat="1" ht="22.5" customHeight="1">
      <c r="A360" s="39">
        <v>28</v>
      </c>
      <c r="B360" s="49" t="s">
        <v>232</v>
      </c>
      <c r="C360" s="49" t="s">
        <v>686</v>
      </c>
      <c r="D360" s="41" t="s">
        <v>103</v>
      </c>
      <c r="E360" s="40" t="s">
        <v>2</v>
      </c>
      <c r="F360" s="40" t="s">
        <v>2</v>
      </c>
      <c r="G360" s="49" t="s">
        <v>117</v>
      </c>
      <c r="H360" s="43">
        <v>1</v>
      </c>
      <c r="I360" s="93">
        <v>1</v>
      </c>
      <c r="J360" s="45">
        <v>9</v>
      </c>
      <c r="K360" s="46">
        <v>800</v>
      </c>
      <c r="L360" s="47">
        <f>J360*K360/5</f>
        <v>1440</v>
      </c>
      <c r="M360" s="47">
        <f aca="true" t="shared" si="90" ref="M360:M365">L360*0.15*7</f>
        <v>1512</v>
      </c>
      <c r="N360" s="47">
        <f aca="true" t="shared" si="91" ref="N360:N365">L360*6.6*7+M360*2</f>
        <v>69552</v>
      </c>
      <c r="O360" s="45">
        <v>1</v>
      </c>
      <c r="P360" s="45">
        <v>1</v>
      </c>
      <c r="Q360" s="46">
        <f t="shared" si="85"/>
        <v>253000</v>
      </c>
      <c r="R360" s="46">
        <f t="shared" si="86"/>
        <v>253000</v>
      </c>
    </row>
    <row r="361" spans="1:18" s="4" customFormat="1" ht="22.5" customHeight="1">
      <c r="A361" s="39">
        <v>29</v>
      </c>
      <c r="B361" s="128" t="s">
        <v>229</v>
      </c>
      <c r="C361" s="49" t="s">
        <v>686</v>
      </c>
      <c r="D361" s="128" t="s">
        <v>363</v>
      </c>
      <c r="E361" s="129" t="s">
        <v>361</v>
      </c>
      <c r="F361" s="128" t="s">
        <v>362</v>
      </c>
      <c r="G361" s="49" t="s">
        <v>117</v>
      </c>
      <c r="H361" s="122">
        <v>3</v>
      </c>
      <c r="I361" s="44">
        <v>1</v>
      </c>
      <c r="J361" s="45">
        <v>6</v>
      </c>
      <c r="K361" s="46">
        <v>1000</v>
      </c>
      <c r="L361" s="47">
        <f>J361*K361*5/100</f>
        <v>300</v>
      </c>
      <c r="M361" s="47">
        <f t="shared" si="90"/>
        <v>315</v>
      </c>
      <c r="N361" s="47">
        <f t="shared" si="91"/>
        <v>14490</v>
      </c>
      <c r="O361" s="45">
        <v>1</v>
      </c>
      <c r="P361" s="45">
        <v>1</v>
      </c>
      <c r="Q361" s="46">
        <f t="shared" si="85"/>
        <v>253000</v>
      </c>
      <c r="R361" s="46">
        <f t="shared" si="86"/>
        <v>253000</v>
      </c>
    </row>
    <row r="362" spans="1:18" s="4" customFormat="1" ht="22.5" customHeight="1">
      <c r="A362" s="39">
        <v>30</v>
      </c>
      <c r="B362" s="128" t="s">
        <v>229</v>
      </c>
      <c r="C362" s="49" t="s">
        <v>686</v>
      </c>
      <c r="D362" s="128" t="s">
        <v>364</v>
      </c>
      <c r="E362" s="129" t="s">
        <v>361</v>
      </c>
      <c r="F362" s="128" t="s">
        <v>362</v>
      </c>
      <c r="G362" s="49" t="s">
        <v>117</v>
      </c>
      <c r="H362" s="122">
        <v>3</v>
      </c>
      <c r="I362" s="44">
        <v>1</v>
      </c>
      <c r="J362" s="45">
        <v>6</v>
      </c>
      <c r="K362" s="46">
        <v>1000</v>
      </c>
      <c r="L362" s="47">
        <f>J362*K362*5/100</f>
        <v>300</v>
      </c>
      <c r="M362" s="47">
        <f t="shared" si="90"/>
        <v>315</v>
      </c>
      <c r="N362" s="47">
        <f t="shared" si="91"/>
        <v>14490</v>
      </c>
      <c r="O362" s="45">
        <v>1</v>
      </c>
      <c r="P362" s="45">
        <v>1</v>
      </c>
      <c r="Q362" s="46">
        <f t="shared" si="85"/>
        <v>253000</v>
      </c>
      <c r="R362" s="46">
        <f>Q362*P362*I362</f>
        <v>253000</v>
      </c>
    </row>
    <row r="363" spans="1:18" s="4" customFormat="1" ht="22.5" customHeight="1">
      <c r="A363" s="39">
        <v>31</v>
      </c>
      <c r="B363" s="128" t="s">
        <v>229</v>
      </c>
      <c r="C363" s="49" t="s">
        <v>686</v>
      </c>
      <c r="D363" s="128" t="s">
        <v>365</v>
      </c>
      <c r="E363" s="129" t="s">
        <v>361</v>
      </c>
      <c r="F363" s="128" t="s">
        <v>362</v>
      </c>
      <c r="G363" s="49" t="s">
        <v>117</v>
      </c>
      <c r="H363" s="122">
        <v>3</v>
      </c>
      <c r="I363" s="44">
        <v>1</v>
      </c>
      <c r="J363" s="45">
        <v>6</v>
      </c>
      <c r="K363" s="46">
        <v>1000</v>
      </c>
      <c r="L363" s="47">
        <f>J363*K363*5/100</f>
        <v>300</v>
      </c>
      <c r="M363" s="47">
        <f t="shared" si="90"/>
        <v>315</v>
      </c>
      <c r="N363" s="47">
        <f t="shared" si="91"/>
        <v>14490</v>
      </c>
      <c r="O363" s="45">
        <v>1</v>
      </c>
      <c r="P363" s="45">
        <v>1</v>
      </c>
      <c r="Q363" s="46">
        <f t="shared" si="85"/>
        <v>253000</v>
      </c>
      <c r="R363" s="46">
        <f>Q363*P363*I363</f>
        <v>253000</v>
      </c>
    </row>
    <row r="364" spans="1:18" s="4" customFormat="1" ht="22.5" customHeight="1">
      <c r="A364" s="39">
        <v>32</v>
      </c>
      <c r="B364" s="128" t="s">
        <v>229</v>
      </c>
      <c r="C364" s="49" t="s">
        <v>686</v>
      </c>
      <c r="D364" s="128" t="s">
        <v>366</v>
      </c>
      <c r="E364" s="129" t="s">
        <v>361</v>
      </c>
      <c r="F364" s="128" t="s">
        <v>362</v>
      </c>
      <c r="G364" s="49" t="s">
        <v>117</v>
      </c>
      <c r="H364" s="122">
        <v>3</v>
      </c>
      <c r="I364" s="44">
        <v>1</v>
      </c>
      <c r="J364" s="45">
        <v>6</v>
      </c>
      <c r="K364" s="46">
        <v>1000</v>
      </c>
      <c r="L364" s="47">
        <f>J364*K364*5/100</f>
        <v>300</v>
      </c>
      <c r="M364" s="47">
        <f>L364*0.15*7</f>
        <v>315</v>
      </c>
      <c r="N364" s="47">
        <f>L364*6.6*7+M364*2</f>
        <v>14490</v>
      </c>
      <c r="O364" s="45">
        <v>1</v>
      </c>
      <c r="P364" s="45">
        <v>1</v>
      </c>
      <c r="Q364" s="46">
        <f t="shared" si="85"/>
        <v>253000</v>
      </c>
      <c r="R364" s="46">
        <f>Q364*P364*I364</f>
        <v>253000</v>
      </c>
    </row>
    <row r="365" spans="1:18" s="4" customFormat="1" ht="22.5" customHeight="1">
      <c r="A365" s="39">
        <v>33</v>
      </c>
      <c r="B365" s="128" t="s">
        <v>229</v>
      </c>
      <c r="C365" s="49" t="s">
        <v>686</v>
      </c>
      <c r="D365" s="128" t="s">
        <v>484</v>
      </c>
      <c r="E365" s="130" t="s">
        <v>485</v>
      </c>
      <c r="F365" s="75" t="s">
        <v>144</v>
      </c>
      <c r="G365" s="49" t="s">
        <v>309</v>
      </c>
      <c r="H365" s="122">
        <v>2</v>
      </c>
      <c r="I365" s="44">
        <v>1</v>
      </c>
      <c r="J365" s="45">
        <v>12</v>
      </c>
      <c r="K365" s="46">
        <v>800</v>
      </c>
      <c r="L365" s="47">
        <f>J365*K365*5/100</f>
        <v>480</v>
      </c>
      <c r="M365" s="47">
        <f t="shared" si="90"/>
        <v>504</v>
      </c>
      <c r="N365" s="47">
        <f t="shared" si="91"/>
        <v>23184</v>
      </c>
      <c r="O365" s="45">
        <v>1</v>
      </c>
      <c r="P365" s="45">
        <v>1</v>
      </c>
      <c r="Q365" s="46">
        <f t="shared" si="85"/>
        <v>253000</v>
      </c>
      <c r="R365" s="46">
        <f>Q365*P365*I365</f>
        <v>253000</v>
      </c>
    </row>
    <row r="366" spans="1:18" s="16" customFormat="1" ht="22.5" customHeight="1">
      <c r="A366" s="33"/>
      <c r="B366" s="33"/>
      <c r="C366" s="33"/>
      <c r="D366" s="34"/>
      <c r="E366" s="34"/>
      <c r="F366" s="34"/>
      <c r="G366" s="34"/>
      <c r="H366" s="34"/>
      <c r="I366" s="143">
        <f>SUM(I333:I365)</f>
        <v>33</v>
      </c>
      <c r="J366" s="142"/>
      <c r="K366" s="35"/>
      <c r="L366" s="35"/>
      <c r="M366" s="35"/>
      <c r="N366" s="35"/>
      <c r="O366" s="143">
        <f>SUM(O333:O365)</f>
        <v>33</v>
      </c>
      <c r="P366" s="143">
        <f>SUM(P333:P365)</f>
        <v>33</v>
      </c>
      <c r="Q366" s="35"/>
      <c r="R366" s="134"/>
    </row>
    <row r="367" spans="1:18" s="18" customFormat="1" ht="22.5" customHeight="1">
      <c r="A367" s="227" t="s">
        <v>10</v>
      </c>
      <c r="B367" s="228"/>
      <c r="C367" s="228"/>
      <c r="D367" s="228"/>
      <c r="E367" s="228"/>
      <c r="F367" s="229"/>
      <c r="G367" s="144"/>
      <c r="H367" s="145"/>
      <c r="I367" s="146">
        <f>I366+I332+I254+I128</f>
        <v>562</v>
      </c>
      <c r="J367" s="147"/>
      <c r="K367" s="146"/>
      <c r="L367" s="146">
        <f>SUM(L12:L365)</f>
        <v>787597.9095238094</v>
      </c>
      <c r="M367" s="146">
        <f>SUM(M12:M365)</f>
        <v>748039.1199999999</v>
      </c>
      <c r="N367" s="146">
        <f>SUM(N12:N365)</f>
        <v>34419411.519999996</v>
      </c>
      <c r="O367" s="146">
        <f>O366+O332+O254+O128</f>
        <v>350</v>
      </c>
      <c r="P367" s="146">
        <f>P366+P332+P254+P128</f>
        <v>349.825</v>
      </c>
      <c r="Q367" s="146">
        <f>SUM(Q12:Q365)</f>
        <v>266892000</v>
      </c>
      <c r="R367" s="146">
        <f>SUM(R12:R365)</f>
        <v>459334150</v>
      </c>
    </row>
    <row r="368" spans="1:19" ht="26.25" customHeight="1">
      <c r="A368" s="12"/>
      <c r="B368" s="12"/>
      <c r="C368" s="12"/>
      <c r="D368" s="12"/>
      <c r="E368" s="12"/>
      <c r="F368" s="12"/>
      <c r="G368" s="13"/>
      <c r="H368" s="13"/>
      <c r="I368" s="14"/>
      <c r="J368" s="19"/>
      <c r="K368" s="14"/>
      <c r="L368" s="15"/>
      <c r="M368" s="15"/>
      <c r="N368" s="15"/>
      <c r="O368" s="15"/>
      <c r="P368" s="14"/>
      <c r="Q368" s="14"/>
      <c r="R368" s="15"/>
      <c r="S368" s="178"/>
    </row>
    <row r="369" ht="19.5" customHeight="1"/>
    <row r="370" spans="1:19" ht="27.75">
      <c r="A370" s="230" t="s">
        <v>453</v>
      </c>
      <c r="B370" s="231"/>
      <c r="C370" s="231"/>
      <c r="D370" s="231"/>
      <c r="E370" s="231"/>
      <c r="F370" s="231"/>
      <c r="G370" s="231"/>
      <c r="H370" s="231"/>
      <c r="I370" s="231"/>
      <c r="J370" s="231"/>
      <c r="K370" s="231"/>
      <c r="L370" s="231"/>
      <c r="M370" s="231"/>
      <c r="N370" s="231"/>
      <c r="O370" s="231"/>
      <c r="P370" s="231"/>
      <c r="Q370" s="231"/>
      <c r="R370" s="231"/>
      <c r="S370" s="148"/>
    </row>
    <row r="371" spans="1:19" s="17" customFormat="1" ht="48">
      <c r="A371" s="149" t="s">
        <v>1</v>
      </c>
      <c r="B371" s="150" t="s">
        <v>231</v>
      </c>
      <c r="C371" s="150"/>
      <c r="D371" s="149" t="s">
        <v>5</v>
      </c>
      <c r="E371" s="149" t="s">
        <v>0</v>
      </c>
      <c r="F371" s="150" t="s">
        <v>454</v>
      </c>
      <c r="G371" s="149" t="s">
        <v>25</v>
      </c>
      <c r="H371" s="150" t="s">
        <v>3</v>
      </c>
      <c r="I371" s="150" t="s">
        <v>26</v>
      </c>
      <c r="J371" s="150" t="s">
        <v>9</v>
      </c>
      <c r="K371" s="150" t="s">
        <v>4</v>
      </c>
      <c r="L371" s="150" t="s">
        <v>6</v>
      </c>
      <c r="M371" s="150" t="s">
        <v>7</v>
      </c>
      <c r="N371" s="150" t="s">
        <v>8</v>
      </c>
      <c r="O371" s="150" t="s">
        <v>27</v>
      </c>
      <c r="P371" s="150" t="s">
        <v>11</v>
      </c>
      <c r="Q371" s="150" t="s">
        <v>28</v>
      </c>
      <c r="R371" s="150" t="s">
        <v>116</v>
      </c>
      <c r="S371" s="151"/>
    </row>
    <row r="372" spans="1:19" ht="23.25" customHeight="1">
      <c r="A372" s="152">
        <v>1</v>
      </c>
      <c r="B372" s="153" t="s">
        <v>230</v>
      </c>
      <c r="C372" s="153"/>
      <c r="D372" s="153" t="s">
        <v>387</v>
      </c>
      <c r="E372" s="153" t="s">
        <v>455</v>
      </c>
      <c r="F372" s="153" t="s">
        <v>456</v>
      </c>
      <c r="G372" s="153" t="s">
        <v>388</v>
      </c>
      <c r="H372" s="154">
        <v>1</v>
      </c>
      <c r="I372" s="155">
        <v>1</v>
      </c>
      <c r="J372" s="154">
        <v>5</v>
      </c>
      <c r="K372" s="153">
        <v>6000</v>
      </c>
      <c r="L372" s="156">
        <f aca="true" t="shared" si="92" ref="L372:L381">J372*K372/5</f>
        <v>6000</v>
      </c>
      <c r="M372" s="156">
        <f aca="true" t="shared" si="93" ref="M372:M381">L372*0.15*7</f>
        <v>6300</v>
      </c>
      <c r="N372" s="156">
        <f aca="true" t="shared" si="94" ref="N372:N381">L372*6.6*7+M372*2</f>
        <v>289800</v>
      </c>
      <c r="O372" s="154">
        <v>1</v>
      </c>
      <c r="P372" s="154">
        <v>1</v>
      </c>
      <c r="Q372" s="153">
        <f>34*23400*O372</f>
        <v>795600</v>
      </c>
      <c r="R372" s="157">
        <f>Q372*P372*I372</f>
        <v>795600</v>
      </c>
      <c r="S372" s="148"/>
    </row>
    <row r="373" spans="1:19" ht="23.25" customHeight="1">
      <c r="A373" s="152"/>
      <c r="B373" s="158" t="s">
        <v>230</v>
      </c>
      <c r="C373" s="158"/>
      <c r="D373" s="159" t="s">
        <v>637</v>
      </c>
      <c r="E373" s="159" t="s">
        <v>638</v>
      </c>
      <c r="F373" s="160" t="s">
        <v>456</v>
      </c>
      <c r="G373" s="153" t="s">
        <v>639</v>
      </c>
      <c r="H373" s="154">
        <v>1</v>
      </c>
      <c r="I373" s="155">
        <v>3</v>
      </c>
      <c r="J373" s="154">
        <v>4</v>
      </c>
      <c r="K373" s="153">
        <v>6000</v>
      </c>
      <c r="L373" s="156">
        <f t="shared" si="92"/>
        <v>4800</v>
      </c>
      <c r="M373" s="156">
        <f t="shared" si="93"/>
        <v>5040</v>
      </c>
      <c r="N373" s="156">
        <f t="shared" si="94"/>
        <v>231840</v>
      </c>
      <c r="O373" s="154">
        <v>1</v>
      </c>
      <c r="P373" s="154">
        <v>1</v>
      </c>
      <c r="Q373" s="153">
        <f aca="true" t="shared" si="95" ref="Q373:Q381">34*23400*O373</f>
        <v>795600</v>
      </c>
      <c r="R373" s="157">
        <f aca="true" t="shared" si="96" ref="R373:R381">Q373*P373*I373</f>
        <v>2386800</v>
      </c>
      <c r="S373" s="148"/>
    </row>
    <row r="374" spans="1:19" ht="23.25" customHeight="1">
      <c r="A374" s="161">
        <v>2</v>
      </c>
      <c r="B374" s="161" t="s">
        <v>230</v>
      </c>
      <c r="C374" s="161"/>
      <c r="D374" s="162" t="s">
        <v>407</v>
      </c>
      <c r="E374" s="163" t="s">
        <v>408</v>
      </c>
      <c r="F374" s="164" t="s">
        <v>409</v>
      </c>
      <c r="G374" s="164" t="s">
        <v>410</v>
      </c>
      <c r="H374" s="165">
        <v>1</v>
      </c>
      <c r="I374" s="166">
        <v>1</v>
      </c>
      <c r="J374" s="167">
        <v>5</v>
      </c>
      <c r="K374" s="153">
        <v>22000</v>
      </c>
      <c r="L374" s="156">
        <f t="shared" si="92"/>
        <v>22000</v>
      </c>
      <c r="M374" s="156">
        <f t="shared" si="93"/>
        <v>23100</v>
      </c>
      <c r="N374" s="156">
        <f t="shared" si="94"/>
        <v>1062600</v>
      </c>
      <c r="O374" s="154">
        <v>1</v>
      </c>
      <c r="P374" s="154">
        <v>1</v>
      </c>
      <c r="Q374" s="153">
        <f t="shared" si="95"/>
        <v>795600</v>
      </c>
      <c r="R374" s="157">
        <f t="shared" si="96"/>
        <v>795600</v>
      </c>
      <c r="S374" s="148"/>
    </row>
    <row r="375" spans="1:19" ht="23.25" customHeight="1">
      <c r="A375" s="161">
        <v>3</v>
      </c>
      <c r="B375" s="161" t="s">
        <v>230</v>
      </c>
      <c r="C375" s="161"/>
      <c r="D375" s="162" t="s">
        <v>441</v>
      </c>
      <c r="E375" s="163" t="s">
        <v>442</v>
      </c>
      <c r="F375" s="164" t="s">
        <v>443</v>
      </c>
      <c r="G375" s="164" t="s">
        <v>444</v>
      </c>
      <c r="H375" s="165">
        <v>1</v>
      </c>
      <c r="I375" s="166">
        <v>1</v>
      </c>
      <c r="J375" s="167">
        <v>5</v>
      </c>
      <c r="K375" s="153">
        <v>3000</v>
      </c>
      <c r="L375" s="156">
        <f t="shared" si="92"/>
        <v>3000</v>
      </c>
      <c r="M375" s="156">
        <f t="shared" si="93"/>
        <v>3150</v>
      </c>
      <c r="N375" s="156">
        <f t="shared" si="94"/>
        <v>144900</v>
      </c>
      <c r="O375" s="154">
        <v>1</v>
      </c>
      <c r="P375" s="154">
        <v>1</v>
      </c>
      <c r="Q375" s="153">
        <f t="shared" si="95"/>
        <v>795600</v>
      </c>
      <c r="R375" s="157">
        <f t="shared" si="96"/>
        <v>795600</v>
      </c>
      <c r="S375" s="148"/>
    </row>
    <row r="376" spans="1:19" ht="23.25" customHeight="1">
      <c r="A376" s="152">
        <v>2</v>
      </c>
      <c r="B376" s="161" t="s">
        <v>230</v>
      </c>
      <c r="C376" s="161"/>
      <c r="D376" s="162" t="s">
        <v>604</v>
      </c>
      <c r="E376" s="163" t="s">
        <v>606</v>
      </c>
      <c r="F376" s="164" t="s">
        <v>605</v>
      </c>
      <c r="G376" s="164" t="s">
        <v>602</v>
      </c>
      <c r="H376" s="165">
        <v>1</v>
      </c>
      <c r="I376" s="166">
        <v>1</v>
      </c>
      <c r="J376" s="167">
        <v>5</v>
      </c>
      <c r="K376" s="153">
        <v>5000</v>
      </c>
      <c r="L376" s="156">
        <f t="shared" si="92"/>
        <v>5000</v>
      </c>
      <c r="M376" s="156">
        <f t="shared" si="93"/>
        <v>5250</v>
      </c>
      <c r="N376" s="156">
        <f t="shared" si="94"/>
        <v>241500</v>
      </c>
      <c r="O376" s="154">
        <v>1</v>
      </c>
      <c r="P376" s="154">
        <v>1</v>
      </c>
      <c r="Q376" s="153">
        <f t="shared" si="95"/>
        <v>795600</v>
      </c>
      <c r="R376" s="157">
        <f t="shared" si="96"/>
        <v>795600</v>
      </c>
      <c r="S376" s="148"/>
    </row>
    <row r="377" spans="1:19" ht="23.25" customHeight="1">
      <c r="A377" s="161">
        <v>4</v>
      </c>
      <c r="B377" s="161" t="s">
        <v>230</v>
      </c>
      <c r="C377" s="161"/>
      <c r="D377" s="162" t="s">
        <v>619</v>
      </c>
      <c r="E377" s="163" t="s">
        <v>620</v>
      </c>
      <c r="F377" s="164" t="s">
        <v>621</v>
      </c>
      <c r="G377" s="164" t="s">
        <v>457</v>
      </c>
      <c r="H377" s="165">
        <v>2</v>
      </c>
      <c r="I377" s="166">
        <v>1</v>
      </c>
      <c r="J377" s="167">
        <v>3</v>
      </c>
      <c r="K377" s="153">
        <v>5000</v>
      </c>
      <c r="L377" s="156">
        <f t="shared" si="92"/>
        <v>3000</v>
      </c>
      <c r="M377" s="156">
        <f t="shared" si="93"/>
        <v>3150</v>
      </c>
      <c r="N377" s="156">
        <f t="shared" si="94"/>
        <v>144900</v>
      </c>
      <c r="O377" s="154">
        <v>1</v>
      </c>
      <c r="P377" s="154">
        <v>1</v>
      </c>
      <c r="Q377" s="153">
        <f t="shared" si="95"/>
        <v>795600</v>
      </c>
      <c r="R377" s="157">
        <f t="shared" si="96"/>
        <v>795600</v>
      </c>
      <c r="S377" s="148"/>
    </row>
    <row r="378" spans="1:19" ht="23.25" customHeight="1">
      <c r="A378" s="161">
        <v>5</v>
      </c>
      <c r="B378" s="161" t="s">
        <v>230</v>
      </c>
      <c r="C378" s="161"/>
      <c r="D378" s="162" t="s">
        <v>611</v>
      </c>
      <c r="E378" s="163" t="s">
        <v>612</v>
      </c>
      <c r="F378" s="164" t="s">
        <v>613</v>
      </c>
      <c r="G378" s="164" t="s">
        <v>497</v>
      </c>
      <c r="H378" s="165">
        <v>1</v>
      </c>
      <c r="I378" s="166">
        <v>1</v>
      </c>
      <c r="J378" s="167">
        <v>5</v>
      </c>
      <c r="K378" s="153">
        <v>8700</v>
      </c>
      <c r="L378" s="156">
        <f t="shared" si="92"/>
        <v>8700</v>
      </c>
      <c r="M378" s="156">
        <f t="shared" si="93"/>
        <v>9135</v>
      </c>
      <c r="N378" s="156">
        <f t="shared" si="94"/>
        <v>420210</v>
      </c>
      <c r="O378" s="154">
        <v>1</v>
      </c>
      <c r="P378" s="154">
        <v>1</v>
      </c>
      <c r="Q378" s="153">
        <f t="shared" si="95"/>
        <v>795600</v>
      </c>
      <c r="R378" s="157">
        <f t="shared" si="96"/>
        <v>795600</v>
      </c>
      <c r="S378" s="148"/>
    </row>
    <row r="379" spans="1:19" ht="23.25" customHeight="1">
      <c r="A379" s="152">
        <v>3</v>
      </c>
      <c r="B379" s="168" t="s">
        <v>230</v>
      </c>
      <c r="C379" s="168"/>
      <c r="D379" s="169" t="s">
        <v>632</v>
      </c>
      <c r="E379" s="158" t="s">
        <v>633</v>
      </c>
      <c r="F379" s="168" t="s">
        <v>634</v>
      </c>
      <c r="G379" s="170"/>
      <c r="H379" s="165">
        <v>2</v>
      </c>
      <c r="I379" s="166">
        <v>2</v>
      </c>
      <c r="J379" s="167">
        <v>5</v>
      </c>
      <c r="K379" s="153">
        <v>20000</v>
      </c>
      <c r="L379" s="156">
        <f t="shared" si="92"/>
        <v>20000</v>
      </c>
      <c r="M379" s="156">
        <f t="shared" si="93"/>
        <v>21000</v>
      </c>
      <c r="N379" s="156">
        <f t="shared" si="94"/>
        <v>966000</v>
      </c>
      <c r="O379" s="154">
        <v>1</v>
      </c>
      <c r="P379" s="154">
        <v>1</v>
      </c>
      <c r="Q379" s="153">
        <f t="shared" si="95"/>
        <v>795600</v>
      </c>
      <c r="R379" s="157">
        <f t="shared" si="96"/>
        <v>1591200</v>
      </c>
      <c r="S379" s="148"/>
    </row>
    <row r="380" spans="1:19" ht="23.25" customHeight="1">
      <c r="A380" s="161">
        <v>6</v>
      </c>
      <c r="B380" s="168" t="s">
        <v>230</v>
      </c>
      <c r="C380" s="168"/>
      <c r="D380" s="169" t="s">
        <v>635</v>
      </c>
      <c r="E380" s="158" t="s">
        <v>633</v>
      </c>
      <c r="F380" s="168" t="s">
        <v>634</v>
      </c>
      <c r="G380" s="170"/>
      <c r="H380" s="165">
        <v>2</v>
      </c>
      <c r="I380" s="166">
        <v>2</v>
      </c>
      <c r="J380" s="167">
        <v>5</v>
      </c>
      <c r="K380" s="153">
        <v>20000</v>
      </c>
      <c r="L380" s="156">
        <f t="shared" si="92"/>
        <v>20000</v>
      </c>
      <c r="M380" s="156">
        <f t="shared" si="93"/>
        <v>21000</v>
      </c>
      <c r="N380" s="156">
        <f t="shared" si="94"/>
        <v>966000</v>
      </c>
      <c r="O380" s="154">
        <v>1</v>
      </c>
      <c r="P380" s="154">
        <v>1</v>
      </c>
      <c r="Q380" s="153">
        <f t="shared" si="95"/>
        <v>795600</v>
      </c>
      <c r="R380" s="157">
        <f t="shared" si="96"/>
        <v>1591200</v>
      </c>
      <c r="S380" s="148"/>
    </row>
    <row r="381" spans="1:19" ht="23.25" customHeight="1">
      <c r="A381" s="161">
        <v>7</v>
      </c>
      <c r="B381" s="168" t="s">
        <v>230</v>
      </c>
      <c r="C381" s="168"/>
      <c r="D381" s="169" t="s">
        <v>636</v>
      </c>
      <c r="E381" s="158" t="s">
        <v>633</v>
      </c>
      <c r="F381" s="168" t="s">
        <v>634</v>
      </c>
      <c r="G381" s="170"/>
      <c r="H381" s="165">
        <v>2</v>
      </c>
      <c r="I381" s="166">
        <v>2</v>
      </c>
      <c r="J381" s="167">
        <v>5</v>
      </c>
      <c r="K381" s="153">
        <v>20000</v>
      </c>
      <c r="L381" s="156">
        <f t="shared" si="92"/>
        <v>20000</v>
      </c>
      <c r="M381" s="156">
        <f t="shared" si="93"/>
        <v>21000</v>
      </c>
      <c r="N381" s="156">
        <f t="shared" si="94"/>
        <v>966000</v>
      </c>
      <c r="O381" s="154">
        <v>1</v>
      </c>
      <c r="P381" s="154">
        <v>1</v>
      </c>
      <c r="Q381" s="153">
        <f t="shared" si="95"/>
        <v>795600</v>
      </c>
      <c r="R381" s="157">
        <f t="shared" si="96"/>
        <v>1591200</v>
      </c>
      <c r="S381" s="148"/>
    </row>
    <row r="382" spans="1:19" s="18" customFormat="1" ht="26.25" customHeight="1">
      <c r="A382" s="232" t="s">
        <v>10</v>
      </c>
      <c r="B382" s="233"/>
      <c r="C382" s="233"/>
      <c r="D382" s="233" t="s">
        <v>10</v>
      </c>
      <c r="E382" s="233"/>
      <c r="F382" s="234"/>
      <c r="G382" s="171"/>
      <c r="H382" s="172"/>
      <c r="I382" s="173">
        <f>SUM(I372:I381)</f>
        <v>15</v>
      </c>
      <c r="J382" s="174"/>
      <c r="K382" s="173"/>
      <c r="L382" s="173">
        <f>SUM(L372:L381)</f>
        <v>112500</v>
      </c>
      <c r="M382" s="173">
        <f aca="true" t="shared" si="97" ref="M382:R382">SUM(M372:M381)</f>
        <v>118125</v>
      </c>
      <c r="N382" s="173">
        <f t="shared" si="97"/>
        <v>5433750</v>
      </c>
      <c r="O382" s="173">
        <f t="shared" si="97"/>
        <v>10</v>
      </c>
      <c r="P382" s="173">
        <f t="shared" si="97"/>
        <v>10</v>
      </c>
      <c r="Q382" s="173">
        <f t="shared" si="97"/>
        <v>7956000</v>
      </c>
      <c r="R382" s="173">
        <f t="shared" si="97"/>
        <v>11934000</v>
      </c>
      <c r="S382" s="175"/>
    </row>
    <row r="383" ht="12">
      <c r="A383" s="9"/>
    </row>
    <row r="384" spans="1:11" ht="12">
      <c r="A384" s="9"/>
      <c r="I384" s="8"/>
      <c r="J384" s="21"/>
      <c r="K384" s="8"/>
    </row>
    <row r="385" spans="1:11" ht="9" customHeight="1">
      <c r="A385" s="9"/>
      <c r="I385" s="8"/>
      <c r="J385" s="21"/>
      <c r="K385" s="8"/>
    </row>
    <row r="386" spans="1:8" ht="12">
      <c r="A386" s="9"/>
      <c r="D386" s="176" t="s">
        <v>389</v>
      </c>
      <c r="E386" s="176"/>
      <c r="F386" s="2"/>
      <c r="G386" s="1"/>
      <c r="H386" s="1"/>
    </row>
    <row r="387" spans="1:8" ht="12">
      <c r="A387" s="9"/>
      <c r="D387" s="176" t="s">
        <v>390</v>
      </c>
      <c r="E387" s="176"/>
      <c r="F387" s="2"/>
      <c r="G387" s="1"/>
      <c r="H387" s="1"/>
    </row>
    <row r="388" spans="1:8" ht="12">
      <c r="A388" s="9"/>
      <c r="D388" s="176" t="s">
        <v>391</v>
      </c>
      <c r="E388" s="176"/>
      <c r="F388" s="2"/>
      <c r="G388" s="1"/>
      <c r="H388" s="1"/>
    </row>
    <row r="389" spans="1:8" ht="12">
      <c r="A389" s="9"/>
      <c r="D389" s="176" t="s">
        <v>392</v>
      </c>
      <c r="E389" s="176"/>
      <c r="F389" s="2"/>
      <c r="G389" s="1"/>
      <c r="H389" s="1"/>
    </row>
    <row r="390" spans="1:8" ht="12">
      <c r="A390" s="9"/>
      <c r="D390" s="176" t="s">
        <v>393</v>
      </c>
      <c r="E390" s="176"/>
      <c r="F390" s="2"/>
      <c r="G390" s="1"/>
      <c r="H390" s="1"/>
    </row>
    <row r="391" spans="1:8" ht="12">
      <c r="A391" s="9"/>
      <c r="D391" s="176" t="s">
        <v>394</v>
      </c>
      <c r="E391" s="176"/>
      <c r="F391" s="2"/>
      <c r="G391" s="1"/>
      <c r="H391" s="1"/>
    </row>
    <row r="392" spans="1:8" ht="12">
      <c r="A392" s="9"/>
      <c r="D392" s="176" t="s">
        <v>395</v>
      </c>
      <c r="E392" s="176"/>
      <c r="F392" s="2"/>
      <c r="G392" s="1"/>
      <c r="H392" s="1"/>
    </row>
    <row r="393" spans="1:8" ht="12">
      <c r="A393" s="9"/>
      <c r="D393" s="176" t="s">
        <v>396</v>
      </c>
      <c r="E393" s="176"/>
      <c r="F393" s="2"/>
      <c r="G393" s="1"/>
      <c r="H393" s="1"/>
    </row>
    <row r="394" spans="1:5" ht="12">
      <c r="A394" s="9"/>
      <c r="D394" s="177"/>
      <c r="E394" s="177"/>
    </row>
    <row r="395" ht="12">
      <c r="A395" s="9"/>
    </row>
    <row r="396" ht="12">
      <c r="A396" s="9"/>
    </row>
    <row r="397" ht="12">
      <c r="A397" s="9"/>
    </row>
    <row r="398" ht="12">
      <c r="A398" s="9"/>
    </row>
  </sheetData>
  <sheetProtection/>
  <autoFilter ref="A9:R367"/>
  <mergeCells count="6">
    <mergeCell ref="A367:F367"/>
    <mergeCell ref="A370:R370"/>
    <mergeCell ref="A382:F382"/>
    <mergeCell ref="A1:F1"/>
    <mergeCell ref="J1:K1"/>
    <mergeCell ref="O8:Q8"/>
  </mergeCells>
  <conditionalFormatting sqref="D334:D347 D332 D360:E366 D282 D257 D266 D254 D176:D178 D128 D11">
    <cfRule type="expression" priority="7" dxfId="1" stopIfTrue="1">
      <formula>D11</formula>
    </cfRule>
  </conditionalFormatting>
  <dataValidations count="1">
    <dataValidation allowBlank="1" showErrorMessage="1" sqref="D176:D178"/>
  </dataValidations>
  <printOptions/>
  <pageMargins left="0.17" right="0.17" top="0.24" bottom="0.27" header="0.17" footer="0.17"/>
  <pageSetup horizontalDpi="600" verticalDpi="600" orientation="landscape" paperSize="9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164A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phuongha</dc:creator>
  <cp:keywords/>
  <dc:description/>
  <cp:lastModifiedBy>Sky123.Org</cp:lastModifiedBy>
  <cp:lastPrinted>2019-01-04T10:05:41Z</cp:lastPrinted>
  <dcterms:created xsi:type="dcterms:W3CDTF">2008-04-02T04:00:11Z</dcterms:created>
  <dcterms:modified xsi:type="dcterms:W3CDTF">2019-10-18T13:36:32Z</dcterms:modified>
  <cp:category/>
  <cp:version/>
  <cp:contentType/>
  <cp:contentStatus/>
</cp:coreProperties>
</file>